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408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list'!$A$1:$G$41</definedName>
    <definedName name="_xlnm.Print_Area" localSheetId="2">Položky!$A$1:$G$50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32" i="3" l="1"/>
  <c r="BD32" i="3"/>
  <c r="BB32" i="3"/>
  <c r="BA32" i="3"/>
  <c r="G32" i="3"/>
  <c r="BC32" i="3" s="1"/>
  <c r="BE22" i="3"/>
  <c r="BC22" i="3"/>
  <c r="BB22" i="3"/>
  <c r="BA22" i="3"/>
  <c r="G22" i="3"/>
  <c r="BD22" i="3" s="1"/>
  <c r="D21" i="1" l="1"/>
  <c r="D20" i="1"/>
  <c r="D19" i="1"/>
  <c r="D18" i="1"/>
  <c r="D17" i="1"/>
  <c r="D16" i="1"/>
  <c r="D15" i="1"/>
  <c r="BE49" i="3"/>
  <c r="BC49" i="3"/>
  <c r="BB49" i="3"/>
  <c r="BA49" i="3"/>
  <c r="G49" i="3"/>
  <c r="BD49" i="3" s="1"/>
  <c r="BE48" i="3"/>
  <c r="BC48" i="3"/>
  <c r="BB48" i="3"/>
  <c r="BA48" i="3"/>
  <c r="G48" i="3"/>
  <c r="BD48" i="3" s="1"/>
  <c r="BE47" i="3"/>
  <c r="BC47" i="3"/>
  <c r="BB47" i="3"/>
  <c r="BA47" i="3"/>
  <c r="G47" i="3"/>
  <c r="BD47" i="3" s="1"/>
  <c r="BE46" i="3"/>
  <c r="BC46" i="3"/>
  <c r="BB46" i="3"/>
  <c r="BA46" i="3"/>
  <c r="G46" i="3"/>
  <c r="BD46" i="3" s="1"/>
  <c r="BE45" i="3"/>
  <c r="BC45" i="3"/>
  <c r="BB45" i="3"/>
  <c r="BA45" i="3"/>
  <c r="G45" i="3"/>
  <c r="BD45" i="3" s="1"/>
  <c r="BE44" i="3"/>
  <c r="BC44" i="3"/>
  <c r="BB44" i="3"/>
  <c r="BA44" i="3"/>
  <c r="G44" i="3"/>
  <c r="BD44" i="3" s="1"/>
  <c r="BE43" i="3"/>
  <c r="BC43" i="3"/>
  <c r="BB43" i="3"/>
  <c r="BA43" i="3"/>
  <c r="G43" i="3"/>
  <c r="BD43" i="3" s="1"/>
  <c r="BE42" i="3"/>
  <c r="BC42" i="3"/>
  <c r="BB42" i="3"/>
  <c r="BA42" i="3"/>
  <c r="G42" i="3"/>
  <c r="BD42" i="3" s="1"/>
  <c r="BE41" i="3"/>
  <c r="BC41" i="3"/>
  <c r="BB41" i="3"/>
  <c r="BA41" i="3"/>
  <c r="G41" i="3"/>
  <c r="BD41" i="3" s="1"/>
  <c r="BE40" i="3"/>
  <c r="BC40" i="3"/>
  <c r="BB40" i="3"/>
  <c r="BA40" i="3"/>
  <c r="G40" i="3"/>
  <c r="BD40" i="3" s="1"/>
  <c r="BE39" i="3"/>
  <c r="BC39" i="3"/>
  <c r="BB39" i="3"/>
  <c r="BA39" i="3"/>
  <c r="G39" i="3"/>
  <c r="BD39" i="3" s="1"/>
  <c r="BE38" i="3"/>
  <c r="BC38" i="3"/>
  <c r="BB38" i="3"/>
  <c r="BA38" i="3"/>
  <c r="G38" i="3"/>
  <c r="BD38" i="3" s="1"/>
  <c r="B8" i="2"/>
  <c r="A8" i="2"/>
  <c r="C50" i="3"/>
  <c r="BD35" i="3"/>
  <c r="BC35" i="3"/>
  <c r="BB35" i="3"/>
  <c r="BA35" i="3"/>
  <c r="G35" i="3"/>
  <c r="BE35" i="3" s="1"/>
  <c r="BD34" i="3"/>
  <c r="BC34" i="3"/>
  <c r="BB34" i="3"/>
  <c r="BA34" i="3"/>
  <c r="G34" i="3"/>
  <c r="BE34" i="3" s="1"/>
  <c r="BD33" i="3"/>
  <c r="BC33" i="3"/>
  <c r="BB33" i="3"/>
  <c r="BA33" i="3"/>
  <c r="G33" i="3"/>
  <c r="BE33" i="3" s="1"/>
  <c r="BE31" i="3"/>
  <c r="BD31" i="3"/>
  <c r="BB31" i="3"/>
  <c r="BA31" i="3"/>
  <c r="G31" i="3"/>
  <c r="BC31" i="3" s="1"/>
  <c r="BE30" i="3"/>
  <c r="BD30" i="3"/>
  <c r="BB30" i="3"/>
  <c r="BA30" i="3"/>
  <c r="G30" i="3"/>
  <c r="BC30" i="3" s="1"/>
  <c r="BE29" i="3"/>
  <c r="BD29" i="3"/>
  <c r="BB29" i="3"/>
  <c r="BA29" i="3"/>
  <c r="G29" i="3"/>
  <c r="BC29" i="3" s="1"/>
  <c r="BE28" i="3"/>
  <c r="BD28" i="3"/>
  <c r="BC28" i="3"/>
  <c r="BB28" i="3"/>
  <c r="BA28" i="3"/>
  <c r="G28" i="3"/>
  <c r="BE27" i="3"/>
  <c r="BD27" i="3"/>
  <c r="BB27" i="3"/>
  <c r="BA27" i="3"/>
  <c r="G27" i="3"/>
  <c r="BC27" i="3" s="1"/>
  <c r="BE26" i="3"/>
  <c r="BD26" i="3"/>
  <c r="BC26" i="3"/>
  <c r="BB26" i="3"/>
  <c r="BA26" i="3"/>
  <c r="G26" i="3"/>
  <c r="BE25" i="3"/>
  <c r="BD25" i="3"/>
  <c r="BB25" i="3"/>
  <c r="BA25" i="3"/>
  <c r="G25" i="3"/>
  <c r="BC25" i="3" s="1"/>
  <c r="BE24" i="3"/>
  <c r="BD24" i="3"/>
  <c r="BB24" i="3"/>
  <c r="BA24" i="3"/>
  <c r="G24" i="3"/>
  <c r="BC24" i="3" s="1"/>
  <c r="BE23" i="3"/>
  <c r="BC23" i="3"/>
  <c r="BB23" i="3"/>
  <c r="BA23" i="3"/>
  <c r="G23" i="3"/>
  <c r="BD23" i="3" s="1"/>
  <c r="BE21" i="3"/>
  <c r="BC21" i="3"/>
  <c r="BB21" i="3"/>
  <c r="BA21" i="3"/>
  <c r="G21" i="3"/>
  <c r="BD21" i="3" s="1"/>
  <c r="BE20" i="3"/>
  <c r="BC20" i="3"/>
  <c r="BB20" i="3"/>
  <c r="BA20" i="3"/>
  <c r="G20" i="3"/>
  <c r="BD20" i="3" s="1"/>
  <c r="BE19" i="3"/>
  <c r="BC19" i="3"/>
  <c r="BB19" i="3"/>
  <c r="BA19" i="3"/>
  <c r="G19" i="3"/>
  <c r="BD19" i="3" s="1"/>
  <c r="BE18" i="3"/>
  <c r="BC18" i="3"/>
  <c r="BB18" i="3"/>
  <c r="BA18" i="3"/>
  <c r="G18" i="3"/>
  <c r="BD18" i="3" s="1"/>
  <c r="BE17" i="3"/>
  <c r="BC17" i="3"/>
  <c r="BB17" i="3"/>
  <c r="BA17" i="3"/>
  <c r="G17" i="3"/>
  <c r="BD17" i="3" s="1"/>
  <c r="BE16" i="3"/>
  <c r="BC16" i="3"/>
  <c r="BB16" i="3"/>
  <c r="BA16" i="3"/>
  <c r="G16" i="3"/>
  <c r="BD16" i="3" s="1"/>
  <c r="BE15" i="3"/>
  <c r="BC15" i="3"/>
  <c r="BB15" i="3"/>
  <c r="BA15" i="3"/>
  <c r="G15" i="3"/>
  <c r="BD15" i="3" s="1"/>
  <c r="BE14" i="3"/>
  <c r="BC14" i="3"/>
  <c r="BB14" i="3"/>
  <c r="BA14" i="3"/>
  <c r="G14" i="3"/>
  <c r="BD14" i="3" s="1"/>
  <c r="BE13" i="3"/>
  <c r="BC13" i="3"/>
  <c r="BB13" i="3"/>
  <c r="BA13" i="3"/>
  <c r="G13" i="3"/>
  <c r="BD13" i="3" s="1"/>
  <c r="BE12" i="3"/>
  <c r="BC12" i="3"/>
  <c r="BB12" i="3"/>
  <c r="BA12" i="3"/>
  <c r="G12" i="3"/>
  <c r="BD12" i="3" s="1"/>
  <c r="BE11" i="3"/>
  <c r="BC11" i="3"/>
  <c r="BB11" i="3"/>
  <c r="BA11" i="3"/>
  <c r="G11" i="3"/>
  <c r="BD11" i="3" s="1"/>
  <c r="BE10" i="3"/>
  <c r="BC10" i="3"/>
  <c r="BB10" i="3"/>
  <c r="BA10" i="3"/>
  <c r="G10" i="3"/>
  <c r="BD10" i="3" s="1"/>
  <c r="BE9" i="3"/>
  <c r="BC9" i="3"/>
  <c r="BB9" i="3"/>
  <c r="BA9" i="3"/>
  <c r="G9" i="3"/>
  <c r="BD9" i="3" s="1"/>
  <c r="BE8" i="3"/>
  <c r="BC8" i="3"/>
  <c r="BB8" i="3"/>
  <c r="BA8" i="3"/>
  <c r="G8" i="3"/>
  <c r="BD8" i="3" s="1"/>
  <c r="B7" i="2"/>
  <c r="A7" i="2"/>
  <c r="C36" i="3"/>
  <c r="E4" i="3"/>
  <c r="C4" i="3"/>
  <c r="F3" i="3"/>
  <c r="C3" i="3"/>
  <c r="C2" i="2"/>
  <c r="C1" i="2"/>
  <c r="C33" i="1"/>
  <c r="F33" i="1" s="1"/>
  <c r="C31" i="1"/>
  <c r="C9" i="1"/>
  <c r="D2" i="1"/>
  <c r="C2" i="1"/>
  <c r="BC50" i="3" l="1"/>
  <c r="G8" i="2" s="1"/>
  <c r="BB50" i="3"/>
  <c r="F8" i="2" s="1"/>
  <c r="G36" i="3"/>
  <c r="BD50" i="3"/>
  <c r="H8" i="2" s="1"/>
  <c r="BA50" i="3"/>
  <c r="E8" i="2" s="1"/>
  <c r="G50" i="3"/>
  <c r="BE50" i="3"/>
  <c r="I8" i="2" s="1"/>
  <c r="BE36" i="3"/>
  <c r="I7" i="2" s="1"/>
  <c r="BB36" i="3"/>
  <c r="F7" i="2" s="1"/>
  <c r="F9" i="2" s="1"/>
  <c r="C16" i="1" s="1"/>
  <c r="BA36" i="3"/>
  <c r="E7" i="2" s="1"/>
  <c r="E9" i="2" s="1"/>
  <c r="BC36" i="3"/>
  <c r="G7" i="2" s="1"/>
  <c r="G9" i="2" s="1"/>
  <c r="C18" i="1" s="1"/>
  <c r="BD36" i="3"/>
  <c r="H7" i="2" s="1"/>
  <c r="H9" i="2" s="1"/>
  <c r="C17" i="1" s="1"/>
  <c r="I9" i="2" l="1"/>
  <c r="C21" i="1" s="1"/>
  <c r="G15" i="2"/>
  <c r="I15" i="2" s="1"/>
  <c r="G16" i="1" s="1"/>
  <c r="G16" i="2"/>
  <c r="I16" i="2" s="1"/>
  <c r="G17" i="1" s="1"/>
  <c r="G14" i="2"/>
  <c r="I14" i="2" s="1"/>
  <c r="G15" i="1" s="1"/>
  <c r="G17" i="2"/>
  <c r="I17" i="2" s="1"/>
  <c r="G18" i="1" s="1"/>
  <c r="C15" i="1"/>
  <c r="C19" i="1" s="1"/>
  <c r="G18" i="2"/>
  <c r="I18" i="2" s="1"/>
  <c r="G19" i="1" s="1"/>
  <c r="G19" i="2"/>
  <c r="I19" i="2" s="1"/>
  <c r="G20" i="1" s="1"/>
  <c r="G20" i="2"/>
  <c r="I20" i="2" s="1"/>
  <c r="G21" i="1" s="1"/>
  <c r="G21" i="2"/>
  <c r="I21" i="2" s="1"/>
  <c r="C22" i="1" l="1"/>
  <c r="H22" i="2"/>
  <c r="G23" i="1" s="1"/>
  <c r="G22" i="1" s="1"/>
  <c r="C23" i="1" l="1"/>
  <c r="F30" i="1" s="1"/>
  <c r="G7" i="1" l="1"/>
  <c r="F31" i="1"/>
  <c r="F34" i="1" s="1"/>
</calcChain>
</file>

<file path=xl/sharedStrings.xml><?xml version="1.0" encoding="utf-8"?>
<sst xmlns="http://schemas.openxmlformats.org/spreadsheetml/2006/main" count="242" uniqueCount="185">
  <si>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</si>
  <si>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</si>
  <si>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</si>
  <si>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</si>
  <si>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</si>
  <si>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</si>
  <si>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</si>
  <si>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</si>
  <si>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</si>
  <si>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</si>
  <si>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</si>
  <si>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</si>
  <si>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</si>
  <si>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</si>
  <si>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</si>
  <si>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</si>
  <si>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</si>
  <si>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</si>
  <si>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</si>
  <si>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</si>
  <si>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</si>
  <si>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</si>
  <si>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</si>
  <si>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</si>
  <si>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</si>
  <si>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</si>
  <si>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</si>
  <si>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</si>
  <si>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</si>
  <si>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</si>
  <si>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</si>
  <si>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</si>
  <si>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</si>
  <si>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</si>
  <si>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</si>
  <si>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</si>
  <si>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</si>
  <si>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</si>
  <si>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</si>
  <si>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</si>
  <si>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</si>
  <si>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</si>
  <si>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</si>
  <si>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</si>
  <si>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</si>
  <si>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</si>
  <si>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</si>
  <si>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</si>
  <si>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</si>
  <si>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</si>
  <si>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</si>
  <si>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</si>
  <si>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</si>
  <si>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</si>
  <si>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</si>
  <si>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</si>
  <si>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</si>
  <si>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</si>
  <si>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</si>
  <si>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</si>
  <si>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</si>
  <si>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</si>
  <si>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</si>
  <si>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</si>
  <si>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</si>
  <si>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</si>
  <si>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</si>
  <si>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</si>
  <si>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</si>
  <si>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</si>
  <si>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</si>
  <si>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</si>
  <si>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</si>
  <si>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</si>
  <si>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</si>
  <si>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N932</t>
  </si>
  <si>
    <t>SO 07</t>
  </si>
  <si>
    <t>Veřejné osvětlení</t>
  </si>
  <si>
    <t>828.13</t>
  </si>
  <si>
    <t>m</t>
  </si>
  <si>
    <t>M21</t>
  </si>
  <si>
    <t>Elektromontáže</t>
  </si>
  <si>
    <t>210020555R00</t>
  </si>
  <si>
    <t>210040551R00</t>
  </si>
  <si>
    <t>Šablony a proud.spoje-šroubovou svorkou do 50 mm2 demontáž</t>
  </si>
  <si>
    <t>kus</t>
  </si>
  <si>
    <t>210100252R00</t>
  </si>
  <si>
    <t xml:space="preserve">Ukončení celoplast. kabelů zákl./pás.do 4x25 mm2 </t>
  </si>
  <si>
    <t>210100258R00</t>
  </si>
  <si>
    <t xml:space="preserve">Ukončení celoplast. kabelů zákl./pás.do 5x4 mm2 </t>
  </si>
  <si>
    <t>210120001R00</t>
  </si>
  <si>
    <t xml:space="preserve">Pojistka závitová do 500V E 27 do 25A </t>
  </si>
  <si>
    <t>210202010R00</t>
  </si>
  <si>
    <t xml:space="preserve">Montáž svítidla na stožár </t>
  </si>
  <si>
    <t>210202010R0R</t>
  </si>
  <si>
    <t xml:space="preserve">Demontáž  svítidla </t>
  </si>
  <si>
    <t>210204011RS2</t>
  </si>
  <si>
    <t>Stožár osvětlovací ocelový včetně nákladů na autojeřáb</t>
  </si>
  <si>
    <t>210204201R00</t>
  </si>
  <si>
    <t xml:space="preserve">Elektrovýzbroj stožáru </t>
  </si>
  <si>
    <t>210220022R00</t>
  </si>
  <si>
    <t xml:space="preserve">Vedení uzemňovací v zemi FeZn, D 8 - 10 mm </t>
  </si>
  <si>
    <t>210220302R00</t>
  </si>
  <si>
    <t xml:space="preserve">Svorka hromosvodová nad 2 šrouby /ST, SJ, atd/ </t>
  </si>
  <si>
    <t>210280001U00</t>
  </si>
  <si>
    <t xml:space="preserve">Revize </t>
  </si>
  <si>
    <t>210810014R00</t>
  </si>
  <si>
    <t>210810045R00</t>
  </si>
  <si>
    <t xml:space="preserve">Kabel CYKY-m 750 V 3 x 1,5 mm2 pevně uložený </t>
  </si>
  <si>
    <t>345--0002</t>
  </si>
  <si>
    <t>KUS</t>
  </si>
  <si>
    <t>15615235</t>
  </si>
  <si>
    <t>Drát tažený pozinkovaný 11343  D 10,00 mm</t>
  </si>
  <si>
    <t>kg</t>
  </si>
  <si>
    <t>31673520</t>
  </si>
  <si>
    <t>34111032</t>
  </si>
  <si>
    <t>KABEL SIL CYKY-J 3X1,5</t>
  </si>
  <si>
    <t>M</t>
  </si>
  <si>
    <t>34111080</t>
  </si>
  <si>
    <t>34523415</t>
  </si>
  <si>
    <t>VLOZKA POJ E27  2410 6A NORMA</t>
  </si>
  <si>
    <t>348-01</t>
  </si>
  <si>
    <t>35441895</t>
  </si>
  <si>
    <t>SVORKA PRIPOJ SP1 D6-12MM FEZ</t>
  </si>
  <si>
    <t>35441996</t>
  </si>
  <si>
    <t>SVORKA VODOV SR 03 VOD D6-12</t>
  </si>
  <si>
    <t>900      00</t>
  </si>
  <si>
    <t>Nezmeritelne prace - vytyčení stav sítí + vytýčení sítí</t>
  </si>
  <si>
    <t>907   R00</t>
  </si>
  <si>
    <t xml:space="preserve">Projektová  dokumentace skutečného stavu </t>
  </si>
  <si>
    <t>h</t>
  </si>
  <si>
    <t>911      00</t>
  </si>
  <si>
    <t xml:space="preserve">GEODETICKE ZAMERENI </t>
  </si>
  <si>
    <t>hod</t>
  </si>
  <si>
    <t>M46</t>
  </si>
  <si>
    <t>Zemní práce při montážích</t>
  </si>
  <si>
    <t>460010011RT2</t>
  </si>
  <si>
    <t>Vytýčení trasy nn vedení v přehled.terénu, v obci délka trasy do 500 m</t>
  </si>
  <si>
    <t>km</t>
  </si>
  <si>
    <t>460030039U00</t>
  </si>
  <si>
    <t xml:space="preserve">Rozebrání zámk dlažba písek sucho </t>
  </si>
  <si>
    <t>m2</t>
  </si>
  <si>
    <t>460030061R00</t>
  </si>
  <si>
    <t xml:space="preserve">Kladení dlažby do lože ze šterku </t>
  </si>
  <si>
    <t>460100001RT1</t>
  </si>
  <si>
    <t>Pouzdrový základ 250x800 mm mimo osu trasy kompletní zhot.pouzdrového základu</t>
  </si>
  <si>
    <t>460200163RT2</t>
  </si>
  <si>
    <t>Výkop kabelové rýhy 35/80 cm  hor.3 ruční výkop rýhy</t>
  </si>
  <si>
    <t>460200303RT2</t>
  </si>
  <si>
    <t>Výkop kabelové rýhy 50/120 cm hor.3 ruční výkop rýhy</t>
  </si>
  <si>
    <t>460490012RT1</t>
  </si>
  <si>
    <t>Zakrytí kabelu výstražnou folií PVC, šířka 33 cm fólie PVC šířka 33 cm</t>
  </si>
  <si>
    <t>4605100K1T00</t>
  </si>
  <si>
    <t>460560163RT1</t>
  </si>
  <si>
    <t>Zához rýhy 35/80 cm, hornina třídy 3 ruční zához rýhy</t>
  </si>
  <si>
    <t>460560303RT1</t>
  </si>
  <si>
    <t>Zához rýhy 50/120 cm, hornina třídy 3 ruční zához rýhy</t>
  </si>
  <si>
    <t>460620013T1</t>
  </si>
  <si>
    <t>PROVIZORNÍ ÚPRAVA TERÉNU      HOR.3 RUČNÍ VYROVNÁNÍ A ZHUTNĚNÍ</t>
  </si>
  <si>
    <t>M2</t>
  </si>
  <si>
    <t>460650011RT2</t>
  </si>
  <si>
    <t>Podkladová vrstva ze štěrku tl.25 cm ze štěrkodrti tl. 25 cm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</si>
  <si>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</si>
  <si>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</si>
  <si>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</si>
  <si>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</si>
  <si>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</si>
  <si>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</si>
  <si>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</si>
  <si>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</si>
  <si>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Grepl</t>
  </si>
  <si>
    <t xml:space="preserve">Město Šlapanice                                                                     , Masarykovo náměstí 100/7, 66451 Šlapanice </t>
  </si>
  <si>
    <t xml:space="preserve">Rekonstrukce  místní komunikace                          - ul. 8. května, Šlapanice </t>
  </si>
  <si>
    <t>Demontáž venkovního vedení VO</t>
  </si>
  <si>
    <t>ELEKTROVYZBROJ -IP 43</t>
  </si>
  <si>
    <t xml:space="preserve">Kabel CYKY-m 750 V 4 x 10 mm2 volně uložený </t>
  </si>
  <si>
    <t>Kabel silový s Cu jádrem 750 V CYKY 4 x10 mm2</t>
  </si>
  <si>
    <t>210191515U00</t>
  </si>
  <si>
    <t>Montáž rozojovací skříně RF 4:3</t>
  </si>
  <si>
    <t>357-RF 4:3</t>
  </si>
  <si>
    <t xml:space="preserve">Rozpojovací skříň RF 4:3 včetně pojistek </t>
  </si>
  <si>
    <t>Uložení kabelové chráničky průměr 63 včetně dodávky</t>
  </si>
  <si>
    <t xml:space="preserve">X              Výkaz - SO 07- Veřejné osvětlení </t>
  </si>
  <si>
    <t>Stožár osvětlovací 6 metrů nad zemí -SB 6 vzor Brno bez termoplastu</t>
  </si>
  <si>
    <t xml:space="preserve">Pouliční led svítidla 40W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</si>
</sst>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0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3">
    <xf numFmtId="0" fontId="0" fillId="0" borderId="0" xfId="0"/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8" fillId="0" borderId="0" xfId="1" applyFont="1" applyAlignment="1"/>
    <xf numFmtId="0" fontId="1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5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0" fillId="0" borderId="0" xfId="0" applyAlignment="1">
      <alignment horizontal="left" wrapText="1"/>
    </xf>
    <xf numFmtId="0" fontId="4" fillId="2" borderId="15" xfId="0" applyFont="1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4" zoomScale="200" zoomScaleNormal="200" zoomScaleSheetLayoutView="200" workbookViewId="0">
      <selection activeCell="H1" sqref="A1:XFD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221" t="s">
        <v>182</v>
      </c>
      <c r="B1" s="222"/>
      <c r="C1" s="222"/>
      <c r="D1" s="222"/>
      <c r="E1" s="222"/>
      <c r="F1" s="222"/>
      <c r="G1" s="222"/>
    </row>
    <row r="2" spans="1:57" ht="12.75" customHeight="1" x14ac:dyDescent="0.2">
      <c r="A2" s="1" t="s">
        <v>0</v>
      </c>
      <c r="B2" s="2"/>
      <c r="C2" s="3">
        <f>Rekapitulace!H1</f>
        <v>0</v>
      </c>
      <c r="D2" s="3">
        <f>Rekapitulace!G2</f>
        <v>0</v>
      </c>
      <c r="E2" s="2"/>
      <c r="F2" s="4" t="s">
        <v>1</v>
      </c>
      <c r="G2" s="5" t="s">
        <v>78</v>
      </c>
    </row>
    <row r="3" spans="1:57" ht="3" hidden="1" customHeight="1" x14ac:dyDescent="0.2">
      <c r="A3" s="6"/>
      <c r="B3" s="7"/>
      <c r="C3" s="8"/>
      <c r="D3" s="8"/>
      <c r="E3" s="7"/>
      <c r="F3" s="9"/>
      <c r="G3" s="10"/>
    </row>
    <row r="4" spans="1:57" ht="12" customHeight="1" x14ac:dyDescent="0.2">
      <c r="A4" s="11" t="s">
        <v>2</v>
      </c>
      <c r="B4" s="7"/>
      <c r="C4" s="8" t="s">
        <v>3</v>
      </c>
      <c r="D4" s="8"/>
      <c r="E4" s="7"/>
      <c r="F4" s="9" t="s">
        <v>4</v>
      </c>
      <c r="G4" s="12"/>
    </row>
    <row r="5" spans="1:57" ht="12.95" customHeight="1" x14ac:dyDescent="0.2">
      <c r="A5" s="13" t="s">
        <v>76</v>
      </c>
      <c r="B5" s="14"/>
      <c r="C5" s="15" t="s">
        <v>77</v>
      </c>
      <c r="D5" s="16"/>
      <c r="E5" s="17"/>
      <c r="F5" s="9" t="s">
        <v>6</v>
      </c>
      <c r="G5" s="10" t="s">
        <v>79</v>
      </c>
    </row>
    <row r="6" spans="1:57" ht="12.95" customHeight="1" x14ac:dyDescent="0.2">
      <c r="A6" s="11" t="s">
        <v>7</v>
      </c>
      <c r="B6" s="7"/>
      <c r="C6" s="8" t="s">
        <v>8</v>
      </c>
      <c r="D6" s="8"/>
      <c r="E6" s="7"/>
      <c r="F6" s="18" t="s">
        <v>9</v>
      </c>
      <c r="G6" s="19">
        <v>110</v>
      </c>
      <c r="O6" s="20"/>
    </row>
    <row r="7" spans="1:57" ht="27.75" customHeight="1" x14ac:dyDescent="0.2">
      <c r="A7" s="21" t="s">
        <v>75</v>
      </c>
      <c r="B7" s="22"/>
      <c r="C7" s="200" t="s">
        <v>172</v>
      </c>
      <c r="D7" s="201"/>
      <c r="E7" s="202"/>
      <c r="F7" s="23" t="s">
        <v>10</v>
      </c>
      <c r="G7" s="19">
        <f>IF(PocetMJ=0,,ROUND((F30+F32)/PocetMJ,1))</f>
        <v>0</v>
      </c>
    </row>
    <row r="8" spans="1:57" x14ac:dyDescent="0.2">
      <c r="A8" s="24" t="s">
        <v>11</v>
      </c>
      <c r="B8" s="9"/>
      <c r="C8" s="191"/>
      <c r="D8" s="191"/>
      <c r="E8" s="192"/>
      <c r="F8" s="25" t="s">
        <v>12</v>
      </c>
      <c r="G8" s="26"/>
      <c r="H8" s="27"/>
      <c r="I8" s="28"/>
    </row>
    <row r="9" spans="1:57" x14ac:dyDescent="0.2">
      <c r="A9" s="24" t="s">
        <v>13</v>
      </c>
      <c r="B9" s="9"/>
      <c r="C9" s="191">
        <f>Projektant</f>
        <v>0</v>
      </c>
      <c r="D9" s="191"/>
      <c r="E9" s="192"/>
      <c r="F9" s="9"/>
      <c r="G9" s="29"/>
      <c r="H9" s="30"/>
    </row>
    <row r="10" spans="1:57" ht="25.5" customHeight="1" x14ac:dyDescent="0.2">
      <c r="A10" s="24" t="s">
        <v>14</v>
      </c>
      <c r="B10" s="9"/>
      <c r="C10" s="193" t="s">
        <v>171</v>
      </c>
      <c r="D10" s="194"/>
      <c r="E10" s="195"/>
      <c r="F10" s="31"/>
      <c r="G10" s="32"/>
      <c r="H10" s="33"/>
    </row>
    <row r="11" spans="1:57" ht="13.5" customHeight="1" x14ac:dyDescent="0.2">
      <c r="A11" s="24" t="s">
        <v>15</v>
      </c>
      <c r="B11" s="9"/>
      <c r="C11" s="191"/>
      <c r="D11" s="191"/>
      <c r="E11" s="191"/>
      <c r="F11" s="34" t="s">
        <v>16</v>
      </c>
      <c r="G11" s="35" t="s">
        <v>75</v>
      </c>
      <c r="H11" s="30"/>
      <c r="BA11" s="36"/>
      <c r="BB11" s="36"/>
      <c r="BC11" s="36"/>
      <c r="BD11" s="36"/>
      <c r="BE11" s="36"/>
    </row>
    <row r="12" spans="1:57" ht="12.75" customHeight="1" x14ac:dyDescent="0.2">
      <c r="A12" s="37" t="s">
        <v>17</v>
      </c>
      <c r="B12" s="7"/>
      <c r="C12" s="196"/>
      <c r="D12" s="196"/>
      <c r="E12" s="196"/>
      <c r="F12" s="38" t="s">
        <v>18</v>
      </c>
      <c r="G12" s="39"/>
      <c r="H12" s="30"/>
    </row>
    <row r="13" spans="1:57" ht="28.5" customHeight="1" thickBot="1" x14ac:dyDescent="0.25">
      <c r="A13" s="40" t="s">
        <v>19</v>
      </c>
      <c r="B13" s="41"/>
      <c r="C13" s="41"/>
      <c r="D13" s="41"/>
      <c r="E13" s="42"/>
      <c r="F13" s="42"/>
      <c r="G13" s="43"/>
      <c r="H13" s="30"/>
    </row>
    <row r="14" spans="1:57" ht="17.25" customHeight="1" thickBot="1" x14ac:dyDescent="0.25">
      <c r="A14" s="44" t="s">
        <v>20</v>
      </c>
      <c r="B14" s="45"/>
      <c r="C14" s="46"/>
      <c r="D14" s="47" t="s">
        <v>21</v>
      </c>
      <c r="E14" s="48"/>
      <c r="F14" s="48"/>
      <c r="G14" s="46"/>
    </row>
    <row r="15" spans="1:57" ht="15.95" customHeight="1" x14ac:dyDescent="0.2">
      <c r="A15" s="49"/>
      <c r="B15" s="50" t="s">
        <v>22</v>
      </c>
      <c r="C15" s="51">
        <f>HSV</f>
        <v>0</v>
      </c>
      <c r="D15" s="52" t="str">
        <f>Rekapitulace!A14</f>
        <v>Ztížené výrobní podmínky</v>
      </c>
      <c r="E15" s="53"/>
      <c r="F15" s="54"/>
      <c r="G15" s="51">
        <f>Rekapitulace!I14</f>
        <v>0</v>
      </c>
    </row>
    <row r="16" spans="1:57" ht="15.95" customHeight="1" x14ac:dyDescent="0.2">
      <c r="A16" s="49" t="s">
        <v>23</v>
      </c>
      <c r="B16" s="50" t="s">
        <v>24</v>
      </c>
      <c r="C16" s="51">
        <f>PSV</f>
        <v>0</v>
      </c>
      <c r="D16" s="6" t="str">
        <f>Rekapitulace!A15</f>
        <v>Oborová přirážka</v>
      </c>
      <c r="E16" s="55"/>
      <c r="F16" s="56"/>
      <c r="G16" s="51">
        <f>Rekapitulace!I15</f>
        <v>0</v>
      </c>
    </row>
    <row r="17" spans="1:7" ht="15.95" customHeight="1" x14ac:dyDescent="0.2">
      <c r="A17" s="49" t="s">
        <v>25</v>
      </c>
      <c r="B17" s="50" t="s">
        <v>26</v>
      </c>
      <c r="C17" s="51">
        <f>Mont</f>
        <v>0</v>
      </c>
      <c r="D17" s="6" t="str">
        <f>Rekapitulace!A16</f>
        <v>Přesun stavebních kapacit</v>
      </c>
      <c r="E17" s="55"/>
      <c r="F17" s="56"/>
      <c r="G17" s="51">
        <f>Rekapitulace!I16</f>
        <v>0</v>
      </c>
    </row>
    <row r="18" spans="1:7" ht="15.95" customHeight="1" x14ac:dyDescent="0.2">
      <c r="A18" s="57" t="s">
        <v>27</v>
      </c>
      <c r="B18" s="58" t="s">
        <v>28</v>
      </c>
      <c r="C18" s="51">
        <f>Dodavka</f>
        <v>0</v>
      </c>
      <c r="D18" s="6" t="str">
        <f>Rekapitulace!A17</f>
        <v>Mimostaveništní doprava</v>
      </c>
      <c r="E18" s="55"/>
      <c r="F18" s="56"/>
      <c r="G18" s="51">
        <f>Rekapitulace!I17</f>
        <v>0</v>
      </c>
    </row>
    <row r="19" spans="1:7" ht="15.95" customHeight="1" x14ac:dyDescent="0.2">
      <c r="A19" s="59" t="s">
        <v>29</v>
      </c>
      <c r="B19" s="50"/>
      <c r="C19" s="51">
        <f>SUM(C15:C18)</f>
        <v>0</v>
      </c>
      <c r="D19" s="6" t="str">
        <f>Rekapitulace!A18</f>
        <v>Zařízení staveniště</v>
      </c>
      <c r="E19" s="55"/>
      <c r="F19" s="56"/>
      <c r="G19" s="51">
        <f>Rekapitulace!I18</f>
        <v>0</v>
      </c>
    </row>
    <row r="20" spans="1:7" ht="15.95" customHeight="1" x14ac:dyDescent="0.2">
      <c r="A20" s="59"/>
      <c r="B20" s="50"/>
      <c r="C20" s="51"/>
      <c r="D20" s="6" t="str">
        <f>Rekapitulace!A19</f>
        <v>Provoz investora</v>
      </c>
      <c r="E20" s="55"/>
      <c r="F20" s="56"/>
      <c r="G20" s="51">
        <f>Rekapitulace!I19</f>
        <v>0</v>
      </c>
    </row>
    <row r="21" spans="1:7" ht="15.95" customHeight="1" x14ac:dyDescent="0.2">
      <c r="A21" s="59" t="s">
        <v>30</v>
      </c>
      <c r="B21" s="50"/>
      <c r="C21" s="51">
        <f>HZS</f>
        <v>0</v>
      </c>
      <c r="D21" s="6" t="str">
        <f>Rekapitulace!A20</f>
        <v>Kompletační činnost (IČD)</v>
      </c>
      <c r="E21" s="55"/>
      <c r="F21" s="56"/>
      <c r="G21" s="51">
        <f>Rekapitulace!I20</f>
        <v>0</v>
      </c>
    </row>
    <row r="22" spans="1:7" ht="15.95" customHeight="1" x14ac:dyDescent="0.2">
      <c r="A22" s="60" t="s">
        <v>31</v>
      </c>
      <c r="B22" s="61"/>
      <c r="C22" s="51">
        <f>C19+C21</f>
        <v>0</v>
      </c>
      <c r="D22" s="6" t="s">
        <v>32</v>
      </c>
      <c r="E22" s="55"/>
      <c r="F22" s="56"/>
      <c r="G22" s="51">
        <f>G23-SUM(G15:G21)</f>
        <v>0</v>
      </c>
    </row>
    <row r="23" spans="1:7" ht="15.95" customHeight="1" thickBot="1" x14ac:dyDescent="0.25">
      <c r="A23" s="197" t="s">
        <v>33</v>
      </c>
      <c r="B23" s="198"/>
      <c r="C23" s="62">
        <f>C22+G23</f>
        <v>0</v>
      </c>
      <c r="D23" s="63" t="s">
        <v>34</v>
      </c>
      <c r="E23" s="64"/>
      <c r="F23" s="65"/>
      <c r="G23" s="51">
        <f>VRN</f>
        <v>0</v>
      </c>
    </row>
    <row r="24" spans="1:7" x14ac:dyDescent="0.2">
      <c r="A24" s="66" t="s">
        <v>35</v>
      </c>
      <c r="B24" s="67"/>
      <c r="C24" s="68"/>
      <c r="D24" s="67" t="s">
        <v>36</v>
      </c>
      <c r="E24" s="67"/>
      <c r="F24" s="69" t="s">
        <v>37</v>
      </c>
      <c r="G24" s="70"/>
    </row>
    <row r="25" spans="1:7" x14ac:dyDescent="0.2">
      <c r="A25" s="60" t="s">
        <v>38</v>
      </c>
      <c r="B25" s="61"/>
      <c r="C25" s="71" t="s">
        <v>170</v>
      </c>
      <c r="D25" s="61" t="s">
        <v>38</v>
      </c>
      <c r="E25" s="72"/>
      <c r="F25" s="73" t="s">
        <v>38</v>
      </c>
      <c r="G25" s="74"/>
    </row>
    <row r="26" spans="1:7" ht="37.5" customHeight="1" x14ac:dyDescent="0.2">
      <c r="A26" s="60" t="s">
        <v>39</v>
      </c>
      <c r="B26" s="75"/>
      <c r="C26" s="71">
        <v>2017</v>
      </c>
      <c r="D26" s="61" t="s">
        <v>39</v>
      </c>
      <c r="E26" s="72"/>
      <c r="F26" s="73" t="s">
        <v>39</v>
      </c>
      <c r="G26" s="74"/>
    </row>
    <row r="27" spans="1:7" x14ac:dyDescent="0.2">
      <c r="A27" s="60"/>
      <c r="B27" s="76"/>
      <c r="C27" s="71"/>
      <c r="D27" s="61"/>
      <c r="E27" s="72"/>
      <c r="F27" s="73"/>
      <c r="G27" s="74"/>
    </row>
    <row r="28" spans="1:7" x14ac:dyDescent="0.2">
      <c r="A28" s="60" t="s">
        <v>40</v>
      </c>
      <c r="B28" s="61"/>
      <c r="C28" s="71"/>
      <c r="D28" s="73" t="s">
        <v>41</v>
      </c>
      <c r="E28" s="71"/>
      <c r="F28" s="77" t="s">
        <v>41</v>
      </c>
      <c r="G28" s="74"/>
    </row>
    <row r="29" spans="1:7" ht="69" customHeight="1" x14ac:dyDescent="0.2">
      <c r="A29" s="60"/>
      <c r="B29" s="61"/>
      <c r="C29" s="78"/>
      <c r="D29" s="79"/>
      <c r="E29" s="78"/>
      <c r="F29" s="61"/>
      <c r="G29" s="74"/>
    </row>
    <row r="30" spans="1:7" x14ac:dyDescent="0.2">
      <c r="A30" s="80" t="s">
        <v>42</v>
      </c>
      <c r="B30" s="81"/>
      <c r="C30" s="82">
        <v>21</v>
      </c>
      <c r="D30" s="81" t="s">
        <v>43</v>
      </c>
      <c r="E30" s="83"/>
      <c r="F30" s="203">
        <f>ROUND(C23-F32,0)</f>
        <v>0</v>
      </c>
      <c r="G30" s="204"/>
    </row>
    <row r="31" spans="1:7" x14ac:dyDescent="0.2">
      <c r="A31" s="80" t="s">
        <v>44</v>
      </c>
      <c r="B31" s="81"/>
      <c r="C31" s="82">
        <f>SazbaDPH1</f>
        <v>21</v>
      </c>
      <c r="D31" s="81" t="s">
        <v>45</v>
      </c>
      <c r="E31" s="83"/>
      <c r="F31" s="203">
        <f>ROUND(PRODUCT(F30,C31/100),1)</f>
        <v>0</v>
      </c>
      <c r="G31" s="204"/>
    </row>
    <row r="32" spans="1:7" x14ac:dyDescent="0.2">
      <c r="A32" s="80" t="s">
        <v>42</v>
      </c>
      <c r="B32" s="81"/>
      <c r="C32" s="82">
        <v>0</v>
      </c>
      <c r="D32" s="81" t="s">
        <v>45</v>
      </c>
      <c r="E32" s="83"/>
      <c r="F32" s="203">
        <v>0</v>
      </c>
      <c r="G32" s="204"/>
    </row>
    <row r="33" spans="1:8" x14ac:dyDescent="0.2">
      <c r="A33" s="80" t="s">
        <v>44</v>
      </c>
      <c r="B33" s="84"/>
      <c r="C33" s="85">
        <f>SazbaDPH2</f>
        <v>0</v>
      </c>
      <c r="D33" s="81" t="s">
        <v>45</v>
      </c>
      <c r="E33" s="56"/>
      <c r="F33" s="203">
        <f>ROUND(PRODUCT(F32,C33/100),1)</f>
        <v>0</v>
      </c>
      <c r="G33" s="204"/>
    </row>
    <row r="34" spans="1:8" s="89" customFormat="1" ht="19.5" customHeight="1" thickBot="1" x14ac:dyDescent="0.3">
      <c r="A34" s="86" t="s">
        <v>46</v>
      </c>
      <c r="B34" s="87"/>
      <c r="C34" s="87"/>
      <c r="D34" s="87"/>
      <c r="E34" s="88"/>
      <c r="F34" s="205">
        <f>CEILING(SUM(F30:F33),IF(SUM(F30:F33)&gt;=0,1,-1))</f>
        <v>0</v>
      </c>
      <c r="G34" s="206"/>
    </row>
    <row r="36" spans="1:8" x14ac:dyDescent="0.2">
      <c r="A36" s="90" t="s">
        <v>47</v>
      </c>
      <c r="B36" s="90"/>
      <c r="C36" s="90"/>
      <c r="D36" s="90"/>
      <c r="E36" s="90"/>
      <c r="F36" s="90"/>
      <c r="G36" s="90"/>
      <c r="H36" t="s">
        <v>5</v>
      </c>
    </row>
    <row r="37" spans="1:8" ht="14.25" customHeight="1" x14ac:dyDescent="0.2">
      <c r="A37" s="90"/>
      <c r="B37" s="190"/>
      <c r="C37" s="190"/>
      <c r="D37" s="190"/>
      <c r="E37" s="190"/>
      <c r="F37" s="190"/>
      <c r="G37" s="190"/>
      <c r="H37" t="s">
        <v>5</v>
      </c>
    </row>
    <row r="38" spans="1:8" ht="12.75" customHeight="1" x14ac:dyDescent="0.2">
      <c r="A38" s="91"/>
      <c r="B38" s="190"/>
      <c r="C38" s="190"/>
      <c r="D38" s="190"/>
      <c r="E38" s="190"/>
      <c r="F38" s="190"/>
      <c r="G38" s="190"/>
      <c r="H38" t="s">
        <v>5</v>
      </c>
    </row>
    <row r="39" spans="1:8" x14ac:dyDescent="0.2">
      <c r="A39" s="91"/>
      <c r="B39" s="190"/>
      <c r="C39" s="190"/>
      <c r="D39" s="190"/>
      <c r="E39" s="190"/>
      <c r="F39" s="190"/>
      <c r="G39" s="190"/>
      <c r="H39" t="s">
        <v>5</v>
      </c>
    </row>
    <row r="40" spans="1:8" x14ac:dyDescent="0.2">
      <c r="A40" s="91"/>
      <c r="B40" s="190"/>
      <c r="C40" s="190"/>
      <c r="D40" s="190"/>
      <c r="E40" s="190"/>
      <c r="F40" s="190"/>
      <c r="G40" s="190"/>
      <c r="H40" t="s">
        <v>5</v>
      </c>
    </row>
    <row r="41" spans="1:8" x14ac:dyDescent="0.2">
      <c r="A41" s="91"/>
      <c r="B41" s="190"/>
      <c r="C41" s="190"/>
      <c r="D41" s="190"/>
      <c r="E41" s="190"/>
      <c r="F41" s="190"/>
      <c r="G41" s="190"/>
      <c r="H41" t="s">
        <v>5</v>
      </c>
    </row>
    <row r="42" spans="1:8" x14ac:dyDescent="0.2">
      <c r="A42" s="91"/>
      <c r="B42" s="190"/>
      <c r="C42" s="190"/>
      <c r="D42" s="190"/>
      <c r="E42" s="190"/>
      <c r="F42" s="190"/>
      <c r="G42" s="190"/>
      <c r="H42" t="s">
        <v>5</v>
      </c>
    </row>
    <row r="43" spans="1:8" x14ac:dyDescent="0.2">
      <c r="A43" s="91"/>
      <c r="B43" s="190"/>
      <c r="C43" s="190"/>
      <c r="D43" s="190"/>
      <c r="E43" s="190"/>
      <c r="F43" s="190"/>
      <c r="G43" s="190"/>
      <c r="H43" t="s">
        <v>5</v>
      </c>
    </row>
    <row r="44" spans="1:8" x14ac:dyDescent="0.2">
      <c r="A44" s="91"/>
      <c r="B44" s="190"/>
      <c r="C44" s="190"/>
      <c r="D44" s="190"/>
      <c r="E44" s="190"/>
      <c r="F44" s="190"/>
      <c r="G44" s="190"/>
      <c r="H44" t="s">
        <v>5</v>
      </c>
    </row>
    <row r="45" spans="1:8" ht="0.75" customHeight="1" x14ac:dyDescent="0.2">
      <c r="A45" s="91"/>
      <c r="B45" s="190"/>
      <c r="C45" s="190"/>
      <c r="D45" s="190"/>
      <c r="E45" s="190"/>
      <c r="F45" s="190"/>
      <c r="G45" s="190"/>
      <c r="H45" t="s">
        <v>5</v>
      </c>
    </row>
    <row r="46" spans="1:8" x14ac:dyDescent="0.2">
      <c r="B46" s="199"/>
      <c r="C46" s="199"/>
      <c r="D46" s="199"/>
      <c r="E46" s="199"/>
      <c r="F46" s="199"/>
      <c r="G46" s="199"/>
    </row>
    <row r="47" spans="1:8" x14ac:dyDescent="0.2">
      <c r="B47" s="199"/>
      <c r="C47" s="199"/>
      <c r="D47" s="199"/>
      <c r="E47" s="199"/>
      <c r="F47" s="199"/>
      <c r="G47" s="199"/>
    </row>
    <row r="48" spans="1:8" x14ac:dyDescent="0.2">
      <c r="B48" s="199"/>
      <c r="C48" s="199"/>
      <c r="D48" s="199"/>
      <c r="E48" s="199"/>
      <c r="F48" s="199"/>
      <c r="G48" s="199"/>
    </row>
    <row r="49" spans="2:7" x14ac:dyDescent="0.2">
      <c r="B49" s="199"/>
      <c r="C49" s="199"/>
      <c r="D49" s="199"/>
      <c r="E49" s="199"/>
      <c r="F49" s="199"/>
      <c r="G49" s="199"/>
    </row>
    <row r="50" spans="2:7" x14ac:dyDescent="0.2">
      <c r="B50" s="199"/>
      <c r="C50" s="199"/>
      <c r="D50" s="199"/>
      <c r="E50" s="199"/>
      <c r="F50" s="199"/>
      <c r="G50" s="199"/>
    </row>
    <row r="51" spans="2:7" x14ac:dyDescent="0.2">
      <c r="B51" s="199"/>
      <c r="C51" s="199"/>
      <c r="D51" s="199"/>
      <c r="E51" s="199"/>
      <c r="F51" s="199"/>
      <c r="G51" s="199"/>
    </row>
    <row r="52" spans="2:7" x14ac:dyDescent="0.2">
      <c r="B52" s="199"/>
      <c r="C52" s="199"/>
      <c r="D52" s="199"/>
      <c r="E52" s="199"/>
      <c r="F52" s="199"/>
      <c r="G52" s="199"/>
    </row>
    <row r="53" spans="2:7" x14ac:dyDescent="0.2">
      <c r="B53" s="199"/>
      <c r="C53" s="199"/>
      <c r="D53" s="199"/>
      <c r="E53" s="199"/>
      <c r="F53" s="199"/>
      <c r="G53" s="199"/>
    </row>
    <row r="54" spans="2:7" x14ac:dyDescent="0.2">
      <c r="B54" s="199"/>
      <c r="C54" s="199"/>
      <c r="D54" s="199"/>
      <c r="E54" s="199"/>
      <c r="F54" s="199"/>
      <c r="G54" s="199"/>
    </row>
    <row r="55" spans="2:7" x14ac:dyDescent="0.2">
      <c r="B55" s="199"/>
      <c r="C55" s="199"/>
      <c r="D55" s="199"/>
      <c r="E55" s="199"/>
      <c r="F55" s="199"/>
      <c r="G55" s="199"/>
    </row>
  </sheetData>
  <mergeCells count="24">
    <mergeCell ref="A1:G1"/>
    <mergeCell ref="B52:G52"/>
    <mergeCell ref="B53:G53"/>
    <mergeCell ref="B54:G54"/>
    <mergeCell ref="B55:G55"/>
    <mergeCell ref="C7:E7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7" t="s">
        <v>48</v>
      </c>
      <c r="B1" s="208"/>
      <c r="C1" s="92" t="str">
        <f>CONCATENATE(cislostavby," ",nazevstavby)</f>
        <v xml:space="preserve">N932 Rekonstrukce  místní komunikace                          - ul. 8. května, Šlapanice </v>
      </c>
      <c r="D1" s="93"/>
      <c r="E1" s="94"/>
      <c r="F1" s="93"/>
      <c r="G1" s="95" t="s">
        <v>49</v>
      </c>
      <c r="H1" s="96"/>
      <c r="I1" s="97"/>
    </row>
    <row r="2" spans="1:57" ht="13.5" thickBot="1" x14ac:dyDescent="0.25">
      <c r="A2" s="209" t="s">
        <v>50</v>
      </c>
      <c r="B2" s="210"/>
      <c r="C2" s="98" t="str">
        <f>CONCATENATE(cisloobjektu," ",nazevobjektu)</f>
        <v>SO 07 Veřejné osvětlení</v>
      </c>
      <c r="D2" s="99"/>
      <c r="E2" s="100"/>
      <c r="F2" s="99"/>
      <c r="G2" s="211"/>
      <c r="H2" s="212"/>
      <c r="I2" s="213"/>
    </row>
    <row r="3" spans="1:57" ht="13.5" thickTop="1" x14ac:dyDescent="0.2">
      <c r="A3" s="72"/>
      <c r="B3" s="72"/>
      <c r="C3" s="72"/>
      <c r="D3" s="72"/>
      <c r="E3" s="72"/>
      <c r="F3" s="61"/>
      <c r="G3" s="72"/>
      <c r="H3" s="72"/>
      <c r="I3" s="72"/>
    </row>
    <row r="4" spans="1:57" ht="19.5" customHeight="1" x14ac:dyDescent="0.25">
      <c r="A4" s="101" t="s">
        <v>51</v>
      </c>
      <c r="B4" s="102"/>
      <c r="C4" s="102"/>
      <c r="D4" s="102"/>
      <c r="E4" s="103"/>
      <c r="F4" s="102"/>
      <c r="G4" s="102"/>
      <c r="H4" s="102"/>
      <c r="I4" s="102"/>
    </row>
    <row r="5" spans="1:57" ht="13.5" thickBot="1" x14ac:dyDescent="0.25">
      <c r="A5" s="72"/>
      <c r="B5" s="72"/>
      <c r="C5" s="72"/>
      <c r="D5" s="72"/>
      <c r="E5" s="72"/>
      <c r="F5" s="72"/>
      <c r="G5" s="72"/>
      <c r="H5" s="72"/>
      <c r="I5" s="72"/>
    </row>
    <row r="6" spans="1:57" s="30" customFormat="1" ht="13.5" thickBot="1" x14ac:dyDescent="0.25">
      <c r="A6" s="104"/>
      <c r="B6" s="105" t="s">
        <v>52</v>
      </c>
      <c r="C6" s="105"/>
      <c r="D6" s="106"/>
      <c r="E6" s="107" t="s">
        <v>53</v>
      </c>
      <c r="F6" s="108" t="s">
        <v>54</v>
      </c>
      <c r="G6" s="108" t="s">
        <v>55</v>
      </c>
      <c r="H6" s="108" t="s">
        <v>56</v>
      </c>
      <c r="I6" s="109" t="s">
        <v>30</v>
      </c>
    </row>
    <row r="7" spans="1:57" s="30" customFormat="1" x14ac:dyDescent="0.2">
      <c r="A7" s="186" t="str">
        <f>Položky!B7</f>
        <v>M21</v>
      </c>
      <c r="B7" s="110" t="str">
        <f>Položky!C7</f>
        <v>Elektromontáže</v>
      </c>
      <c r="C7" s="61"/>
      <c r="D7" s="111"/>
      <c r="E7" s="187">
        <f>Položky!BA36</f>
        <v>0</v>
      </c>
      <c r="F7" s="188">
        <f>Položky!BB36</f>
        <v>0</v>
      </c>
      <c r="G7" s="188">
        <f>Položky!BC36</f>
        <v>0</v>
      </c>
      <c r="H7" s="188">
        <f>Položky!BD36</f>
        <v>0</v>
      </c>
      <c r="I7" s="189">
        <f>Položky!BE36</f>
        <v>0</v>
      </c>
    </row>
    <row r="8" spans="1:57" s="30" customFormat="1" ht="13.5" thickBot="1" x14ac:dyDescent="0.25">
      <c r="A8" s="186" t="str">
        <f>Položky!B37</f>
        <v>M46</v>
      </c>
      <c r="B8" s="110" t="str">
        <f>Položky!C37</f>
        <v>Zemní práce při montážích</v>
      </c>
      <c r="C8" s="61"/>
      <c r="D8" s="111"/>
      <c r="E8" s="187">
        <f>Položky!BA50</f>
        <v>0</v>
      </c>
      <c r="F8" s="188">
        <f>Položky!BB50</f>
        <v>0</v>
      </c>
      <c r="G8" s="188">
        <f>Položky!BC50</f>
        <v>0</v>
      </c>
      <c r="H8" s="188">
        <f>Položky!BD50</f>
        <v>0</v>
      </c>
      <c r="I8" s="189">
        <f>Položky!BE50</f>
        <v>0</v>
      </c>
    </row>
    <row r="9" spans="1:57" s="118" customFormat="1" ht="13.5" thickBot="1" x14ac:dyDescent="0.25">
      <c r="A9" s="112"/>
      <c r="B9" s="113" t="s">
        <v>57</v>
      </c>
      <c r="C9" s="113"/>
      <c r="D9" s="114"/>
      <c r="E9" s="115">
        <f>SUM(E7:E8)</f>
        <v>0</v>
      </c>
      <c r="F9" s="116">
        <f>SUM(F7:F8)</f>
        <v>0</v>
      </c>
      <c r="G9" s="116">
        <f>SUM(G7:G8)</f>
        <v>0</v>
      </c>
      <c r="H9" s="116">
        <f>SUM(H7:H8)</f>
        <v>0</v>
      </c>
      <c r="I9" s="117">
        <f>SUM(I7:I8)</f>
        <v>0</v>
      </c>
    </row>
    <row r="10" spans="1:57" x14ac:dyDescent="0.2">
      <c r="A10" s="61"/>
      <c r="B10" s="61"/>
      <c r="C10" s="61"/>
      <c r="D10" s="61"/>
      <c r="E10" s="61"/>
      <c r="F10" s="61"/>
      <c r="G10" s="61"/>
      <c r="H10" s="61"/>
      <c r="I10" s="61"/>
    </row>
    <row r="11" spans="1:57" ht="19.5" customHeight="1" x14ac:dyDescent="0.25">
      <c r="A11" s="102" t="s">
        <v>58</v>
      </c>
      <c r="B11" s="102"/>
      <c r="C11" s="102"/>
      <c r="D11" s="102"/>
      <c r="E11" s="102"/>
      <c r="F11" s="102"/>
      <c r="G11" s="119"/>
      <c r="H11" s="102"/>
      <c r="I11" s="102"/>
      <c r="BA11" s="36"/>
      <c r="BB11" s="36"/>
      <c r="BC11" s="36"/>
      <c r="BD11" s="36"/>
      <c r="BE11" s="36"/>
    </row>
    <row r="12" spans="1:57" ht="13.5" thickBot="1" x14ac:dyDescent="0.25">
      <c r="A12" s="72"/>
      <c r="B12" s="72"/>
      <c r="C12" s="72"/>
      <c r="D12" s="72"/>
      <c r="E12" s="72"/>
      <c r="F12" s="72"/>
      <c r="G12" s="72"/>
      <c r="H12" s="72"/>
      <c r="I12" s="72"/>
    </row>
    <row r="13" spans="1:57" x14ac:dyDescent="0.2">
      <c r="A13" s="66" t="s">
        <v>59</v>
      </c>
      <c r="B13" s="67"/>
      <c r="C13" s="67"/>
      <c r="D13" s="120"/>
      <c r="E13" s="121" t="s">
        <v>60</v>
      </c>
      <c r="F13" s="122" t="s">
        <v>61</v>
      </c>
      <c r="G13" s="123" t="s">
        <v>62</v>
      </c>
      <c r="H13" s="124"/>
      <c r="I13" s="125" t="s">
        <v>60</v>
      </c>
    </row>
    <row r="14" spans="1:57" x14ac:dyDescent="0.2">
      <c r="A14" s="59" t="s">
        <v>162</v>
      </c>
      <c r="B14" s="50"/>
      <c r="C14" s="50"/>
      <c r="D14" s="126"/>
      <c r="E14" s="127">
        <v>0</v>
      </c>
      <c r="F14" s="128">
        <v>0</v>
      </c>
      <c r="G14" s="129">
        <f t="shared" ref="G14:G21" si="0">CHOOSE(BA14+1,HSV+PSV,HSV+PSV+Mont,HSV+PSV+Dodavka+Mont,HSV,PSV,Mont,Dodavka,Mont+Dodavka,0)</f>
        <v>0</v>
      </c>
      <c r="H14" s="130"/>
      <c r="I14" s="131">
        <f t="shared" ref="I14:I21" si="1">E14+F14*G14/100</f>
        <v>0</v>
      </c>
      <c r="BA14">
        <v>0</v>
      </c>
    </row>
    <row r="15" spans="1:57" x14ac:dyDescent="0.2">
      <c r="A15" s="59" t="s">
        <v>163</v>
      </c>
      <c r="B15" s="50"/>
      <c r="C15" s="50"/>
      <c r="D15" s="126"/>
      <c r="E15" s="127">
        <v>0</v>
      </c>
      <c r="F15" s="128">
        <v>0</v>
      </c>
      <c r="G15" s="129">
        <f t="shared" si="0"/>
        <v>0</v>
      </c>
      <c r="H15" s="130"/>
      <c r="I15" s="131">
        <f t="shared" si="1"/>
        <v>0</v>
      </c>
      <c r="BA15">
        <v>0</v>
      </c>
    </row>
    <row r="16" spans="1:57" x14ac:dyDescent="0.2">
      <c r="A16" s="59" t="s">
        <v>164</v>
      </c>
      <c r="B16" s="50"/>
      <c r="C16" s="50"/>
      <c r="D16" s="126"/>
      <c r="E16" s="127">
        <v>0</v>
      </c>
      <c r="F16" s="128">
        <v>0</v>
      </c>
      <c r="G16" s="129">
        <f t="shared" si="0"/>
        <v>0</v>
      </c>
      <c r="H16" s="130"/>
      <c r="I16" s="131">
        <f t="shared" si="1"/>
        <v>0</v>
      </c>
      <c r="BA16">
        <v>0</v>
      </c>
    </row>
    <row r="17" spans="1:53" x14ac:dyDescent="0.2">
      <c r="A17" s="59" t="s">
        <v>165</v>
      </c>
      <c r="B17" s="50"/>
      <c r="C17" s="50"/>
      <c r="D17" s="126"/>
      <c r="E17" s="127">
        <v>0</v>
      </c>
      <c r="F17" s="128">
        <v>0</v>
      </c>
      <c r="G17" s="129">
        <f t="shared" si="0"/>
        <v>0</v>
      </c>
      <c r="H17" s="130"/>
      <c r="I17" s="131">
        <f t="shared" si="1"/>
        <v>0</v>
      </c>
      <c r="BA17">
        <v>0</v>
      </c>
    </row>
    <row r="18" spans="1:53" x14ac:dyDescent="0.2">
      <c r="A18" s="59" t="s">
        <v>166</v>
      </c>
      <c r="B18" s="50"/>
      <c r="C18" s="50"/>
      <c r="D18" s="126"/>
      <c r="E18" s="127">
        <v>0</v>
      </c>
      <c r="F18" s="128">
        <v>0</v>
      </c>
      <c r="G18" s="129">
        <f t="shared" si="0"/>
        <v>0</v>
      </c>
      <c r="H18" s="130"/>
      <c r="I18" s="131">
        <f t="shared" si="1"/>
        <v>0</v>
      </c>
      <c r="BA18">
        <v>1</v>
      </c>
    </row>
    <row r="19" spans="1:53" x14ac:dyDescent="0.2">
      <c r="A19" s="59" t="s">
        <v>167</v>
      </c>
      <c r="B19" s="50"/>
      <c r="C19" s="50"/>
      <c r="D19" s="126"/>
      <c r="E19" s="127">
        <v>0</v>
      </c>
      <c r="F19" s="128">
        <v>0</v>
      </c>
      <c r="G19" s="129">
        <f t="shared" si="0"/>
        <v>0</v>
      </c>
      <c r="H19" s="130"/>
      <c r="I19" s="131">
        <f t="shared" si="1"/>
        <v>0</v>
      </c>
      <c r="BA19">
        <v>1</v>
      </c>
    </row>
    <row r="20" spans="1:53" x14ac:dyDescent="0.2">
      <c r="A20" s="59" t="s">
        <v>168</v>
      </c>
      <c r="B20" s="50"/>
      <c r="C20" s="50"/>
      <c r="D20" s="126"/>
      <c r="E20" s="127">
        <v>0</v>
      </c>
      <c r="F20" s="128">
        <v>0</v>
      </c>
      <c r="G20" s="129">
        <f t="shared" si="0"/>
        <v>0</v>
      </c>
      <c r="H20" s="130"/>
      <c r="I20" s="131">
        <f t="shared" si="1"/>
        <v>0</v>
      </c>
      <c r="BA20">
        <v>2</v>
      </c>
    </row>
    <row r="21" spans="1:53" x14ac:dyDescent="0.2">
      <c r="A21" s="59" t="s">
        <v>169</v>
      </c>
      <c r="B21" s="50"/>
      <c r="C21" s="50"/>
      <c r="D21" s="126"/>
      <c r="E21" s="127">
        <v>0</v>
      </c>
      <c r="F21" s="128">
        <v>0</v>
      </c>
      <c r="G21" s="129">
        <f t="shared" si="0"/>
        <v>0</v>
      </c>
      <c r="H21" s="130"/>
      <c r="I21" s="131">
        <f t="shared" si="1"/>
        <v>0</v>
      </c>
      <c r="BA21">
        <v>2</v>
      </c>
    </row>
    <row r="22" spans="1:53" ht="13.5" thickBot="1" x14ac:dyDescent="0.25">
      <c r="A22" s="132"/>
      <c r="B22" s="133" t="s">
        <v>63</v>
      </c>
      <c r="C22" s="134"/>
      <c r="D22" s="135"/>
      <c r="E22" s="136"/>
      <c r="F22" s="137"/>
      <c r="G22" s="137"/>
      <c r="H22" s="214">
        <f>SUM(I14:I21)</f>
        <v>0</v>
      </c>
      <c r="I22" s="215"/>
    </row>
    <row r="24" spans="1:53" x14ac:dyDescent="0.2">
      <c r="B24" s="118"/>
      <c r="F24" s="138"/>
      <c r="G24" s="139"/>
      <c r="H24" s="139"/>
      <c r="I24" s="140"/>
    </row>
    <row r="25" spans="1:53" x14ac:dyDescent="0.2">
      <c r="F25" s="138"/>
      <c r="G25" s="139"/>
      <c r="H25" s="139"/>
      <c r="I25" s="140"/>
    </row>
    <row r="26" spans="1:53" x14ac:dyDescent="0.2">
      <c r="F26" s="138"/>
      <c r="G26" s="139"/>
      <c r="H26" s="139"/>
      <c r="I26" s="140"/>
    </row>
    <row r="27" spans="1:53" x14ac:dyDescent="0.2">
      <c r="F27" s="138"/>
      <c r="G27" s="139"/>
      <c r="H27" s="139"/>
      <c r="I27" s="140"/>
    </row>
    <row r="28" spans="1:53" x14ac:dyDescent="0.2">
      <c r="F28" s="138"/>
      <c r="G28" s="139"/>
      <c r="H28" s="139"/>
      <c r="I28" s="140"/>
    </row>
    <row r="29" spans="1:53" x14ac:dyDescent="0.2">
      <c r="F29" s="138"/>
      <c r="G29" s="139"/>
      <c r="H29" s="139"/>
      <c r="I29" s="140"/>
    </row>
    <row r="30" spans="1:53" x14ac:dyDescent="0.2">
      <c r="F30" s="138"/>
      <c r="G30" s="139"/>
      <c r="H30" s="139"/>
      <c r="I30" s="140"/>
    </row>
    <row r="31" spans="1:53" x14ac:dyDescent="0.2">
      <c r="F31" s="138"/>
      <c r="G31" s="139"/>
      <c r="H31" s="139"/>
      <c r="I31" s="140"/>
    </row>
    <row r="32" spans="1:53" x14ac:dyDescent="0.2">
      <c r="F32" s="138"/>
      <c r="G32" s="139"/>
      <c r="H32" s="139"/>
      <c r="I32" s="140"/>
    </row>
    <row r="33" spans="6:9" x14ac:dyDescent="0.2">
      <c r="F33" s="138"/>
      <c r="G33" s="139"/>
      <c r="H33" s="139"/>
      <c r="I33" s="140"/>
    </row>
    <row r="34" spans="6:9" x14ac:dyDescent="0.2">
      <c r="F34" s="138"/>
      <c r="G34" s="139"/>
      <c r="H34" s="139"/>
      <c r="I34" s="140"/>
    </row>
    <row r="35" spans="6:9" x14ac:dyDescent="0.2">
      <c r="F35" s="138"/>
      <c r="G35" s="139"/>
      <c r="H35" s="139"/>
      <c r="I35" s="140"/>
    </row>
    <row r="36" spans="6:9" x14ac:dyDescent="0.2">
      <c r="F36" s="138"/>
      <c r="G36" s="139"/>
      <c r="H36" s="139"/>
      <c r="I36" s="140"/>
    </row>
    <row r="37" spans="6:9" x14ac:dyDescent="0.2">
      <c r="F37" s="138"/>
      <c r="G37" s="139"/>
      <c r="H37" s="139"/>
      <c r="I37" s="140"/>
    </row>
    <row r="38" spans="6:9" x14ac:dyDescent="0.2">
      <c r="F38" s="138"/>
      <c r="G38" s="139"/>
      <c r="H38" s="139"/>
      <c r="I38" s="140"/>
    </row>
    <row r="39" spans="6:9" x14ac:dyDescent="0.2">
      <c r="F39" s="138"/>
      <c r="G39" s="139"/>
      <c r="H39" s="139"/>
      <c r="I39" s="140"/>
    </row>
    <row r="40" spans="6:9" x14ac:dyDescent="0.2">
      <c r="F40" s="138"/>
      <c r="G40" s="139"/>
      <c r="H40" s="139"/>
      <c r="I40" s="140"/>
    </row>
    <row r="41" spans="6:9" x14ac:dyDescent="0.2">
      <c r="F41" s="138"/>
      <c r="G41" s="139"/>
      <c r="H41" s="139"/>
      <c r="I41" s="140"/>
    </row>
    <row r="42" spans="6:9" x14ac:dyDescent="0.2">
      <c r="F42" s="138"/>
      <c r="G42" s="139"/>
      <c r="H42" s="139"/>
      <c r="I42" s="140"/>
    </row>
    <row r="43" spans="6:9" x14ac:dyDescent="0.2">
      <c r="F43" s="138"/>
      <c r="G43" s="139"/>
      <c r="H43" s="139"/>
      <c r="I43" s="140"/>
    </row>
    <row r="44" spans="6:9" x14ac:dyDescent="0.2">
      <c r="F44" s="138"/>
      <c r="G44" s="139"/>
      <c r="H44" s="139"/>
      <c r="I44" s="140"/>
    </row>
    <row r="45" spans="6:9" x14ac:dyDescent="0.2">
      <c r="F45" s="138"/>
      <c r="G45" s="139"/>
      <c r="H45" s="139"/>
      <c r="I45" s="140"/>
    </row>
    <row r="46" spans="6:9" x14ac:dyDescent="0.2">
      <c r="F46" s="138"/>
      <c r="G46" s="139"/>
      <c r="H46" s="139"/>
      <c r="I46" s="140"/>
    </row>
    <row r="47" spans="6:9" x14ac:dyDescent="0.2">
      <c r="F47" s="138"/>
      <c r="G47" s="139"/>
      <c r="H47" s="139"/>
      <c r="I47" s="140"/>
    </row>
    <row r="48" spans="6:9" x14ac:dyDescent="0.2">
      <c r="F48" s="138"/>
      <c r="G48" s="139"/>
      <c r="H48" s="139"/>
      <c r="I48" s="140"/>
    </row>
    <row r="49" spans="6:9" x14ac:dyDescent="0.2">
      <c r="F49" s="138"/>
      <c r="G49" s="139"/>
      <c r="H49" s="139"/>
      <c r="I49" s="140"/>
    </row>
    <row r="50" spans="6:9" x14ac:dyDescent="0.2">
      <c r="F50" s="138"/>
      <c r="G50" s="139"/>
      <c r="H50" s="139"/>
      <c r="I50" s="140"/>
    </row>
    <row r="51" spans="6:9" x14ac:dyDescent="0.2">
      <c r="F51" s="138"/>
      <c r="G51" s="139"/>
      <c r="H51" s="139"/>
      <c r="I51" s="140"/>
    </row>
    <row r="52" spans="6:9" x14ac:dyDescent="0.2">
      <c r="F52" s="138"/>
      <c r="G52" s="139"/>
      <c r="H52" s="139"/>
      <c r="I52" s="140"/>
    </row>
    <row r="53" spans="6:9" x14ac:dyDescent="0.2">
      <c r="F53" s="138"/>
      <c r="G53" s="139"/>
      <c r="H53" s="139"/>
      <c r="I53" s="140"/>
    </row>
    <row r="54" spans="6:9" x14ac:dyDescent="0.2">
      <c r="F54" s="138"/>
      <c r="G54" s="139"/>
      <c r="H54" s="139"/>
      <c r="I54" s="140"/>
    </row>
    <row r="55" spans="6:9" x14ac:dyDescent="0.2">
      <c r="F55" s="138"/>
      <c r="G55" s="139"/>
      <c r="H55" s="139"/>
      <c r="I55" s="140"/>
    </row>
    <row r="56" spans="6:9" x14ac:dyDescent="0.2">
      <c r="F56" s="138"/>
      <c r="G56" s="139"/>
      <c r="H56" s="139"/>
      <c r="I56" s="140"/>
    </row>
    <row r="57" spans="6:9" x14ac:dyDescent="0.2">
      <c r="F57" s="138"/>
      <c r="G57" s="139"/>
      <c r="H57" s="139"/>
      <c r="I57" s="140"/>
    </row>
    <row r="58" spans="6:9" x14ac:dyDescent="0.2">
      <c r="F58" s="138"/>
      <c r="G58" s="139"/>
      <c r="H58" s="139"/>
      <c r="I58" s="140"/>
    </row>
    <row r="59" spans="6:9" x14ac:dyDescent="0.2">
      <c r="F59" s="138"/>
      <c r="G59" s="139"/>
      <c r="H59" s="139"/>
      <c r="I59" s="140"/>
    </row>
    <row r="60" spans="6:9" x14ac:dyDescent="0.2">
      <c r="F60" s="138"/>
      <c r="G60" s="139"/>
      <c r="H60" s="139"/>
      <c r="I60" s="140"/>
    </row>
    <row r="61" spans="6:9" x14ac:dyDescent="0.2">
      <c r="F61" s="138"/>
      <c r="G61" s="139"/>
      <c r="H61" s="139"/>
      <c r="I61" s="140"/>
    </row>
    <row r="62" spans="6:9" x14ac:dyDescent="0.2">
      <c r="F62" s="138"/>
      <c r="G62" s="139"/>
      <c r="H62" s="139"/>
      <c r="I62" s="140"/>
    </row>
    <row r="63" spans="6:9" x14ac:dyDescent="0.2">
      <c r="F63" s="138"/>
      <c r="G63" s="139"/>
      <c r="H63" s="139"/>
      <c r="I63" s="140"/>
    </row>
    <row r="64" spans="6:9" x14ac:dyDescent="0.2">
      <c r="F64" s="138"/>
      <c r="G64" s="139"/>
      <c r="H64" s="139"/>
      <c r="I64" s="140"/>
    </row>
    <row r="65" spans="6:9" x14ac:dyDescent="0.2">
      <c r="F65" s="138"/>
      <c r="G65" s="139"/>
      <c r="H65" s="139"/>
      <c r="I65" s="140"/>
    </row>
    <row r="66" spans="6:9" x14ac:dyDescent="0.2">
      <c r="F66" s="138"/>
      <c r="G66" s="139"/>
      <c r="H66" s="139"/>
      <c r="I66" s="140"/>
    </row>
    <row r="67" spans="6:9" x14ac:dyDescent="0.2">
      <c r="F67" s="138"/>
      <c r="G67" s="139"/>
      <c r="H67" s="139"/>
      <c r="I67" s="140"/>
    </row>
    <row r="68" spans="6:9" x14ac:dyDescent="0.2">
      <c r="F68" s="138"/>
      <c r="G68" s="139"/>
      <c r="H68" s="139"/>
      <c r="I68" s="140"/>
    </row>
    <row r="69" spans="6:9" x14ac:dyDescent="0.2">
      <c r="F69" s="138"/>
      <c r="G69" s="139"/>
      <c r="H69" s="139"/>
      <c r="I69" s="140"/>
    </row>
    <row r="70" spans="6:9" x14ac:dyDescent="0.2">
      <c r="F70" s="138"/>
      <c r="G70" s="139"/>
      <c r="H70" s="139"/>
      <c r="I70" s="140"/>
    </row>
    <row r="71" spans="6:9" x14ac:dyDescent="0.2">
      <c r="F71" s="138"/>
      <c r="G71" s="139"/>
      <c r="H71" s="139"/>
      <c r="I71" s="140"/>
    </row>
    <row r="72" spans="6:9" x14ac:dyDescent="0.2">
      <c r="F72" s="138"/>
      <c r="G72" s="139"/>
      <c r="H72" s="139"/>
      <c r="I72" s="140"/>
    </row>
    <row r="73" spans="6:9" x14ac:dyDescent="0.2">
      <c r="F73" s="138"/>
      <c r="G73" s="139"/>
      <c r="H73" s="139"/>
      <c r="I73" s="140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3"/>
  <sheetViews>
    <sheetView showGridLines="0" showZeros="0" tabSelected="1" topLeftCell="A13" zoomScale="200" zoomScaleNormal="200" workbookViewId="0">
      <selection activeCell="C29" sqref="C29"/>
    </sheetView>
  </sheetViews>
  <sheetFormatPr defaultRowHeight="12.75" x14ac:dyDescent="0.2"/>
  <cols>
    <col min="1" max="1" width="4.42578125" style="141" customWidth="1"/>
    <col min="2" max="2" width="11.5703125" style="141" customWidth="1"/>
    <col min="3" max="3" width="40.42578125" style="141" customWidth="1"/>
    <col min="4" max="4" width="5.5703125" style="141" customWidth="1"/>
    <col min="5" max="5" width="8.5703125" style="180" customWidth="1"/>
    <col min="6" max="6" width="9.85546875" style="141" customWidth="1"/>
    <col min="7" max="7" width="13.85546875" style="141" customWidth="1"/>
    <col min="8" max="11" width="9.140625" style="141"/>
    <col min="12" max="12" width="75.42578125" style="141" customWidth="1"/>
    <col min="13" max="13" width="45.28515625" style="141" customWidth="1"/>
    <col min="14" max="16384" width="9.140625" style="141"/>
  </cols>
  <sheetData>
    <row r="1" spans="1:104" ht="15.75" x14ac:dyDescent="0.25">
      <c r="A1" s="216" t="s">
        <v>64</v>
      </c>
      <c r="B1" s="216"/>
      <c r="C1" s="216"/>
      <c r="D1" s="216"/>
      <c r="E1" s="216"/>
      <c r="F1" s="216"/>
      <c r="G1" s="216"/>
    </row>
    <row r="2" spans="1:104" ht="14.25" customHeight="1" thickBot="1" x14ac:dyDescent="0.25">
      <c r="A2" s="142"/>
      <c r="B2" s="143"/>
      <c r="C2" s="144"/>
      <c r="D2" s="144"/>
      <c r="E2" s="145"/>
      <c r="F2" s="144"/>
      <c r="G2" s="144"/>
    </row>
    <row r="3" spans="1:104" ht="13.5" thickTop="1" x14ac:dyDescent="0.2">
      <c r="A3" s="207" t="s">
        <v>48</v>
      </c>
      <c r="B3" s="208"/>
      <c r="C3" s="92" t="str">
        <f>CONCATENATE(cislostavby," ",nazevstavby)</f>
        <v xml:space="preserve">N932 Rekonstrukce  místní komunikace                          - ul. 8. května, Šlapanice </v>
      </c>
      <c r="D3" s="93"/>
      <c r="E3" s="146" t="s">
        <v>65</v>
      </c>
      <c r="F3" s="147">
        <f>Rekapitulace!H1</f>
        <v>0</v>
      </c>
      <c r="G3" s="148"/>
    </row>
    <row r="4" spans="1:104" ht="13.5" thickBot="1" x14ac:dyDescent="0.25">
      <c r="A4" s="217" t="s">
        <v>50</v>
      </c>
      <c r="B4" s="210"/>
      <c r="C4" s="98" t="str">
        <f>CONCATENATE(cisloobjektu," ",nazevobjektu)</f>
        <v>SO 07 Veřejné osvětlení</v>
      </c>
      <c r="D4" s="99"/>
      <c r="E4" s="218">
        <f>Rekapitulace!G2</f>
        <v>0</v>
      </c>
      <c r="F4" s="219"/>
      <c r="G4" s="220"/>
    </row>
    <row r="5" spans="1:104" ht="13.5" thickTop="1" x14ac:dyDescent="0.2">
      <c r="A5" s="149"/>
      <c r="B5" s="142"/>
      <c r="C5" s="142"/>
      <c r="D5" s="142"/>
      <c r="E5" s="150"/>
      <c r="F5" s="142"/>
      <c r="G5" s="151"/>
    </row>
    <row r="6" spans="1:104" x14ac:dyDescent="0.2">
      <c r="A6" s="152" t="s">
        <v>66</v>
      </c>
      <c r="B6" s="153" t="s">
        <v>67</v>
      </c>
      <c r="C6" s="153" t="s">
        <v>68</v>
      </c>
      <c r="D6" s="153" t="s">
        <v>69</v>
      </c>
      <c r="E6" s="154" t="s">
        <v>70</v>
      </c>
      <c r="F6" s="153" t="s">
        <v>71</v>
      </c>
      <c r="G6" s="155" t="s">
        <v>72</v>
      </c>
    </row>
    <row r="7" spans="1:104" x14ac:dyDescent="0.2">
      <c r="A7" s="156" t="s">
        <v>73</v>
      </c>
      <c r="B7" s="157" t="s">
        <v>80</v>
      </c>
      <c r="C7" s="158" t="s">
        <v>81</v>
      </c>
      <c r="D7" s="159"/>
      <c r="E7" s="160"/>
      <c r="F7" s="160"/>
      <c r="G7" s="161"/>
      <c r="H7" s="162"/>
      <c r="I7" s="162"/>
      <c r="O7" s="163">
        <v>1</v>
      </c>
    </row>
    <row r="8" spans="1:104" x14ac:dyDescent="0.2">
      <c r="A8" s="164">
        <v>1</v>
      </c>
      <c r="B8" s="165" t="s">
        <v>82</v>
      </c>
      <c r="C8" s="166" t="s">
        <v>173</v>
      </c>
      <c r="D8" s="167" t="s">
        <v>79</v>
      </c>
      <c r="E8" s="168">
        <v>160</v>
      </c>
      <c r="F8" s="168"/>
      <c r="G8" s="169">
        <f t="shared" ref="G8:G35" si="0">E8*F8</f>
        <v>0</v>
      </c>
      <c r="O8" s="163">
        <v>2</v>
      </c>
      <c r="AA8" s="141">
        <v>1</v>
      </c>
      <c r="AB8" s="141">
        <v>9</v>
      </c>
      <c r="AC8" s="141">
        <v>9</v>
      </c>
      <c r="AZ8" s="141">
        <v>4</v>
      </c>
      <c r="BA8" s="141">
        <f t="shared" ref="BA8:BA35" si="1">IF(AZ8=1,G8,0)</f>
        <v>0</v>
      </c>
      <c r="BB8" s="141">
        <f t="shared" ref="BB8:BB35" si="2">IF(AZ8=2,G8,0)</f>
        <v>0</v>
      </c>
      <c r="BC8" s="141">
        <f t="shared" ref="BC8:BC35" si="3">IF(AZ8=3,G8,0)</f>
        <v>0</v>
      </c>
      <c r="BD8" s="141">
        <f t="shared" ref="BD8:BD35" si="4">IF(AZ8=4,G8,0)</f>
        <v>0</v>
      </c>
      <c r="BE8" s="141">
        <f t="shared" ref="BE8:BE35" si="5">IF(AZ8=5,G8,0)</f>
        <v>0</v>
      </c>
      <c r="CA8" s="163">
        <v>1</v>
      </c>
      <c r="CB8" s="163">
        <v>9</v>
      </c>
      <c r="CZ8" s="141">
        <v>0</v>
      </c>
    </row>
    <row r="9" spans="1:104" ht="22.5" x14ac:dyDescent="0.2">
      <c r="A9" s="164">
        <v>2</v>
      </c>
      <c r="B9" s="165" t="s">
        <v>83</v>
      </c>
      <c r="C9" s="166" t="s">
        <v>84</v>
      </c>
      <c r="D9" s="167" t="s">
        <v>85</v>
      </c>
      <c r="E9" s="168">
        <v>8</v>
      </c>
      <c r="F9" s="168"/>
      <c r="G9" s="169">
        <f t="shared" si="0"/>
        <v>0</v>
      </c>
      <c r="O9" s="163">
        <v>2</v>
      </c>
      <c r="AA9" s="141">
        <v>1</v>
      </c>
      <c r="AB9" s="141">
        <v>9</v>
      </c>
      <c r="AC9" s="141">
        <v>9</v>
      </c>
      <c r="AZ9" s="141">
        <v>4</v>
      </c>
      <c r="BA9" s="141">
        <f t="shared" si="1"/>
        <v>0</v>
      </c>
      <c r="BB9" s="141">
        <f t="shared" si="2"/>
        <v>0</v>
      </c>
      <c r="BC9" s="141">
        <f t="shared" si="3"/>
        <v>0</v>
      </c>
      <c r="BD9" s="141">
        <f t="shared" si="4"/>
        <v>0</v>
      </c>
      <c r="BE9" s="141">
        <f t="shared" si="5"/>
        <v>0</v>
      </c>
      <c r="CA9" s="163">
        <v>1</v>
      </c>
      <c r="CB9" s="163">
        <v>9</v>
      </c>
      <c r="CZ9" s="141">
        <v>0</v>
      </c>
    </row>
    <row r="10" spans="1:104" x14ac:dyDescent="0.2">
      <c r="A10" s="164">
        <v>3</v>
      </c>
      <c r="B10" s="165" t="s">
        <v>86</v>
      </c>
      <c r="C10" s="166" t="s">
        <v>87</v>
      </c>
      <c r="D10" s="167" t="s">
        <v>85</v>
      </c>
      <c r="E10" s="168">
        <v>12</v>
      </c>
      <c r="F10" s="168"/>
      <c r="G10" s="169">
        <f t="shared" si="0"/>
        <v>0</v>
      </c>
      <c r="O10" s="163">
        <v>2</v>
      </c>
      <c r="AA10" s="141">
        <v>1</v>
      </c>
      <c r="AB10" s="141">
        <v>9</v>
      </c>
      <c r="AC10" s="141">
        <v>9</v>
      </c>
      <c r="AZ10" s="141">
        <v>4</v>
      </c>
      <c r="BA10" s="141">
        <f t="shared" si="1"/>
        <v>0</v>
      </c>
      <c r="BB10" s="141">
        <f t="shared" si="2"/>
        <v>0</v>
      </c>
      <c r="BC10" s="141">
        <f t="shared" si="3"/>
        <v>0</v>
      </c>
      <c r="BD10" s="141">
        <f t="shared" si="4"/>
        <v>0</v>
      </c>
      <c r="BE10" s="141">
        <f t="shared" si="5"/>
        <v>0</v>
      </c>
      <c r="CA10" s="163">
        <v>1</v>
      </c>
      <c r="CB10" s="163">
        <v>9</v>
      </c>
      <c r="CZ10" s="141">
        <v>0</v>
      </c>
    </row>
    <row r="11" spans="1:104" x14ac:dyDescent="0.2">
      <c r="A11" s="164">
        <v>4</v>
      </c>
      <c r="B11" s="165" t="s">
        <v>88</v>
      </c>
      <c r="C11" s="166" t="s">
        <v>89</v>
      </c>
      <c r="D11" s="167" t="s">
        <v>85</v>
      </c>
      <c r="E11" s="168">
        <v>6</v>
      </c>
      <c r="F11" s="168"/>
      <c r="G11" s="169">
        <f t="shared" si="0"/>
        <v>0</v>
      </c>
      <c r="O11" s="163">
        <v>2</v>
      </c>
      <c r="AA11" s="141">
        <v>1</v>
      </c>
      <c r="AB11" s="141">
        <v>9</v>
      </c>
      <c r="AC11" s="141">
        <v>9</v>
      </c>
      <c r="AZ11" s="141">
        <v>4</v>
      </c>
      <c r="BA11" s="141">
        <f t="shared" si="1"/>
        <v>0</v>
      </c>
      <c r="BB11" s="141">
        <f t="shared" si="2"/>
        <v>0</v>
      </c>
      <c r="BC11" s="141">
        <f t="shared" si="3"/>
        <v>0</v>
      </c>
      <c r="BD11" s="141">
        <f t="shared" si="4"/>
        <v>0</v>
      </c>
      <c r="BE11" s="141">
        <f t="shared" si="5"/>
        <v>0</v>
      </c>
      <c r="CA11" s="163">
        <v>1</v>
      </c>
      <c r="CB11" s="163">
        <v>9</v>
      </c>
      <c r="CZ11" s="141">
        <v>0</v>
      </c>
    </row>
    <row r="12" spans="1:104" x14ac:dyDescent="0.2">
      <c r="A12" s="164">
        <v>5</v>
      </c>
      <c r="B12" s="165" t="s">
        <v>90</v>
      </c>
      <c r="C12" s="166" t="s">
        <v>91</v>
      </c>
      <c r="D12" s="167" t="s">
        <v>85</v>
      </c>
      <c r="E12" s="168">
        <v>3</v>
      </c>
      <c r="F12" s="168"/>
      <c r="G12" s="169">
        <f t="shared" si="0"/>
        <v>0</v>
      </c>
      <c r="O12" s="163">
        <v>2</v>
      </c>
      <c r="AA12" s="141">
        <v>1</v>
      </c>
      <c r="AB12" s="141">
        <v>9</v>
      </c>
      <c r="AC12" s="141">
        <v>9</v>
      </c>
      <c r="AZ12" s="141">
        <v>4</v>
      </c>
      <c r="BA12" s="141">
        <f t="shared" si="1"/>
        <v>0</v>
      </c>
      <c r="BB12" s="141">
        <f t="shared" si="2"/>
        <v>0</v>
      </c>
      <c r="BC12" s="141">
        <f t="shared" si="3"/>
        <v>0</v>
      </c>
      <c r="BD12" s="141">
        <f t="shared" si="4"/>
        <v>0</v>
      </c>
      <c r="BE12" s="141">
        <f t="shared" si="5"/>
        <v>0</v>
      </c>
      <c r="CA12" s="163">
        <v>1</v>
      </c>
      <c r="CB12" s="163">
        <v>9</v>
      </c>
      <c r="CZ12" s="141">
        <v>0</v>
      </c>
    </row>
    <row r="13" spans="1:104" x14ac:dyDescent="0.2">
      <c r="A13" s="164">
        <v>6</v>
      </c>
      <c r="B13" s="165" t="s">
        <v>92</v>
      </c>
      <c r="C13" s="166" t="s">
        <v>93</v>
      </c>
      <c r="D13" s="167" t="s">
        <v>85</v>
      </c>
      <c r="E13" s="168">
        <v>3</v>
      </c>
      <c r="F13" s="168"/>
      <c r="G13" s="169">
        <f t="shared" si="0"/>
        <v>0</v>
      </c>
      <c r="O13" s="163">
        <v>2</v>
      </c>
      <c r="AA13" s="141">
        <v>1</v>
      </c>
      <c r="AB13" s="141">
        <v>9</v>
      </c>
      <c r="AC13" s="141">
        <v>9</v>
      </c>
      <c r="AZ13" s="141">
        <v>4</v>
      </c>
      <c r="BA13" s="141">
        <f t="shared" si="1"/>
        <v>0</v>
      </c>
      <c r="BB13" s="141">
        <f t="shared" si="2"/>
        <v>0</v>
      </c>
      <c r="BC13" s="141">
        <f t="shared" si="3"/>
        <v>0</v>
      </c>
      <c r="BD13" s="141">
        <f t="shared" si="4"/>
        <v>0</v>
      </c>
      <c r="BE13" s="141">
        <f t="shared" si="5"/>
        <v>0</v>
      </c>
      <c r="CA13" s="163">
        <v>1</v>
      </c>
      <c r="CB13" s="163">
        <v>9</v>
      </c>
      <c r="CZ13" s="141">
        <v>0</v>
      </c>
    </row>
    <row r="14" spans="1:104" x14ac:dyDescent="0.2">
      <c r="A14" s="164">
        <v>7</v>
      </c>
      <c r="B14" s="165" t="s">
        <v>94</v>
      </c>
      <c r="C14" s="166" t="s">
        <v>95</v>
      </c>
      <c r="D14" s="167" t="s">
        <v>85</v>
      </c>
      <c r="E14" s="168">
        <v>2</v>
      </c>
      <c r="F14" s="168"/>
      <c r="G14" s="169">
        <f t="shared" si="0"/>
        <v>0</v>
      </c>
      <c r="O14" s="163">
        <v>2</v>
      </c>
      <c r="AA14" s="141">
        <v>1</v>
      </c>
      <c r="AB14" s="141">
        <v>9</v>
      </c>
      <c r="AC14" s="141">
        <v>9</v>
      </c>
      <c r="AZ14" s="141">
        <v>4</v>
      </c>
      <c r="BA14" s="141">
        <f t="shared" si="1"/>
        <v>0</v>
      </c>
      <c r="BB14" s="141">
        <f t="shared" si="2"/>
        <v>0</v>
      </c>
      <c r="BC14" s="141">
        <f t="shared" si="3"/>
        <v>0</v>
      </c>
      <c r="BD14" s="141">
        <f t="shared" si="4"/>
        <v>0</v>
      </c>
      <c r="BE14" s="141">
        <f t="shared" si="5"/>
        <v>0</v>
      </c>
      <c r="CA14" s="163">
        <v>1</v>
      </c>
      <c r="CB14" s="163">
        <v>9</v>
      </c>
      <c r="CZ14" s="141">
        <v>0</v>
      </c>
    </row>
    <row r="15" spans="1:104" ht="22.5" x14ac:dyDescent="0.2">
      <c r="A15" s="164">
        <v>8</v>
      </c>
      <c r="B15" s="165" t="s">
        <v>96</v>
      </c>
      <c r="C15" s="166" t="s">
        <v>97</v>
      </c>
      <c r="D15" s="167" t="s">
        <v>85</v>
      </c>
      <c r="E15" s="168">
        <v>3</v>
      </c>
      <c r="F15" s="168"/>
      <c r="G15" s="169">
        <f t="shared" si="0"/>
        <v>0</v>
      </c>
      <c r="O15" s="163">
        <v>2</v>
      </c>
      <c r="AA15" s="141">
        <v>1</v>
      </c>
      <c r="AB15" s="141">
        <v>9</v>
      </c>
      <c r="AC15" s="141">
        <v>9</v>
      </c>
      <c r="AZ15" s="141">
        <v>4</v>
      </c>
      <c r="BA15" s="141">
        <f t="shared" si="1"/>
        <v>0</v>
      </c>
      <c r="BB15" s="141">
        <f t="shared" si="2"/>
        <v>0</v>
      </c>
      <c r="BC15" s="141">
        <f t="shared" si="3"/>
        <v>0</v>
      </c>
      <c r="BD15" s="141">
        <f t="shared" si="4"/>
        <v>0</v>
      </c>
      <c r="BE15" s="141">
        <f t="shared" si="5"/>
        <v>0</v>
      </c>
      <c r="CA15" s="163">
        <v>1</v>
      </c>
      <c r="CB15" s="163">
        <v>9</v>
      </c>
      <c r="CZ15" s="141">
        <v>0</v>
      </c>
    </row>
    <row r="16" spans="1:104" x14ac:dyDescent="0.2">
      <c r="A16" s="164">
        <v>9</v>
      </c>
      <c r="B16" s="165" t="s">
        <v>98</v>
      </c>
      <c r="C16" s="166" t="s">
        <v>99</v>
      </c>
      <c r="D16" s="167" t="s">
        <v>85</v>
      </c>
      <c r="E16" s="168">
        <v>3</v>
      </c>
      <c r="F16" s="168"/>
      <c r="G16" s="169">
        <f t="shared" si="0"/>
        <v>0</v>
      </c>
      <c r="O16" s="163">
        <v>2</v>
      </c>
      <c r="AA16" s="141">
        <v>1</v>
      </c>
      <c r="AB16" s="141">
        <v>9</v>
      </c>
      <c r="AC16" s="141">
        <v>9</v>
      </c>
      <c r="AZ16" s="141">
        <v>4</v>
      </c>
      <c r="BA16" s="141">
        <f t="shared" si="1"/>
        <v>0</v>
      </c>
      <c r="BB16" s="141">
        <f t="shared" si="2"/>
        <v>0</v>
      </c>
      <c r="BC16" s="141">
        <f t="shared" si="3"/>
        <v>0</v>
      </c>
      <c r="BD16" s="141">
        <f t="shared" si="4"/>
        <v>0</v>
      </c>
      <c r="BE16" s="141">
        <f t="shared" si="5"/>
        <v>0</v>
      </c>
      <c r="CA16" s="163">
        <v>1</v>
      </c>
      <c r="CB16" s="163">
        <v>9</v>
      </c>
      <c r="CZ16" s="141">
        <v>0</v>
      </c>
    </row>
    <row r="17" spans="1:104" x14ac:dyDescent="0.2">
      <c r="A17" s="164">
        <v>10</v>
      </c>
      <c r="B17" s="165" t="s">
        <v>100</v>
      </c>
      <c r="C17" s="166" t="s">
        <v>101</v>
      </c>
      <c r="D17" s="167" t="s">
        <v>79</v>
      </c>
      <c r="E17" s="168">
        <v>125</v>
      </c>
      <c r="F17" s="168"/>
      <c r="G17" s="169">
        <f t="shared" si="0"/>
        <v>0</v>
      </c>
      <c r="O17" s="163">
        <v>2</v>
      </c>
      <c r="AA17" s="141">
        <v>1</v>
      </c>
      <c r="AB17" s="141">
        <v>9</v>
      </c>
      <c r="AC17" s="141">
        <v>9</v>
      </c>
      <c r="AZ17" s="141">
        <v>4</v>
      </c>
      <c r="BA17" s="141">
        <f t="shared" si="1"/>
        <v>0</v>
      </c>
      <c r="BB17" s="141">
        <f t="shared" si="2"/>
        <v>0</v>
      </c>
      <c r="BC17" s="141">
        <f t="shared" si="3"/>
        <v>0</v>
      </c>
      <c r="BD17" s="141">
        <f t="shared" si="4"/>
        <v>0</v>
      </c>
      <c r="BE17" s="141">
        <f t="shared" si="5"/>
        <v>0</v>
      </c>
      <c r="CA17" s="163">
        <v>1</v>
      </c>
      <c r="CB17" s="163">
        <v>9</v>
      </c>
      <c r="CZ17" s="141">
        <v>0</v>
      </c>
    </row>
    <row r="18" spans="1:104" x14ac:dyDescent="0.2">
      <c r="A18" s="164">
        <v>11</v>
      </c>
      <c r="B18" s="165" t="s">
        <v>102</v>
      </c>
      <c r="C18" s="166" t="s">
        <v>103</v>
      </c>
      <c r="D18" s="167" t="s">
        <v>85</v>
      </c>
      <c r="E18" s="168">
        <v>16</v>
      </c>
      <c r="F18" s="168"/>
      <c r="G18" s="169">
        <f t="shared" si="0"/>
        <v>0</v>
      </c>
      <c r="O18" s="163">
        <v>2</v>
      </c>
      <c r="AA18" s="141">
        <v>1</v>
      </c>
      <c r="AB18" s="141">
        <v>9</v>
      </c>
      <c r="AC18" s="141">
        <v>9</v>
      </c>
      <c r="AZ18" s="141">
        <v>4</v>
      </c>
      <c r="BA18" s="141">
        <f t="shared" si="1"/>
        <v>0</v>
      </c>
      <c r="BB18" s="141">
        <f t="shared" si="2"/>
        <v>0</v>
      </c>
      <c r="BC18" s="141">
        <f t="shared" si="3"/>
        <v>0</v>
      </c>
      <c r="BD18" s="141">
        <f t="shared" si="4"/>
        <v>0</v>
      </c>
      <c r="BE18" s="141">
        <f t="shared" si="5"/>
        <v>0</v>
      </c>
      <c r="CA18" s="163">
        <v>1</v>
      </c>
      <c r="CB18" s="163">
        <v>9</v>
      </c>
      <c r="CZ18" s="141">
        <v>0</v>
      </c>
    </row>
    <row r="19" spans="1:104" x14ac:dyDescent="0.2">
      <c r="A19" s="164">
        <v>12</v>
      </c>
      <c r="B19" s="165" t="s">
        <v>104</v>
      </c>
      <c r="C19" s="166" t="s">
        <v>105</v>
      </c>
      <c r="D19" s="167" t="s">
        <v>85</v>
      </c>
      <c r="E19" s="168">
        <v>1</v>
      </c>
      <c r="F19" s="168"/>
      <c r="G19" s="169">
        <f t="shared" si="0"/>
        <v>0</v>
      </c>
      <c r="O19" s="163">
        <v>2</v>
      </c>
      <c r="AA19" s="141">
        <v>1</v>
      </c>
      <c r="AB19" s="141">
        <v>9</v>
      </c>
      <c r="AC19" s="141">
        <v>9</v>
      </c>
      <c r="AZ19" s="141">
        <v>4</v>
      </c>
      <c r="BA19" s="141">
        <f t="shared" si="1"/>
        <v>0</v>
      </c>
      <c r="BB19" s="141">
        <f t="shared" si="2"/>
        <v>0</v>
      </c>
      <c r="BC19" s="141">
        <f t="shared" si="3"/>
        <v>0</v>
      </c>
      <c r="BD19" s="141">
        <f t="shared" si="4"/>
        <v>0</v>
      </c>
      <c r="BE19" s="141">
        <f t="shared" si="5"/>
        <v>0</v>
      </c>
      <c r="CA19" s="163">
        <v>1</v>
      </c>
      <c r="CB19" s="163">
        <v>9</v>
      </c>
      <c r="CZ19" s="141">
        <v>0</v>
      </c>
    </row>
    <row r="20" spans="1:104" x14ac:dyDescent="0.2">
      <c r="A20" s="164">
        <v>13</v>
      </c>
      <c r="B20" s="165" t="s">
        <v>106</v>
      </c>
      <c r="C20" s="166" t="s">
        <v>175</v>
      </c>
      <c r="D20" s="167" t="s">
        <v>79</v>
      </c>
      <c r="E20" s="168">
        <v>134</v>
      </c>
      <c r="F20" s="168"/>
      <c r="G20" s="169">
        <f t="shared" si="0"/>
        <v>0</v>
      </c>
      <c r="O20" s="163">
        <v>2</v>
      </c>
      <c r="AA20" s="141">
        <v>1</v>
      </c>
      <c r="AB20" s="141">
        <v>9</v>
      </c>
      <c r="AC20" s="141">
        <v>9</v>
      </c>
      <c r="AZ20" s="141">
        <v>4</v>
      </c>
      <c r="BA20" s="141">
        <f t="shared" si="1"/>
        <v>0</v>
      </c>
      <c r="BB20" s="141">
        <f t="shared" si="2"/>
        <v>0</v>
      </c>
      <c r="BC20" s="141">
        <f t="shared" si="3"/>
        <v>0</v>
      </c>
      <c r="BD20" s="141">
        <f t="shared" si="4"/>
        <v>0</v>
      </c>
      <c r="BE20" s="141">
        <f t="shared" si="5"/>
        <v>0</v>
      </c>
      <c r="CA20" s="163">
        <v>1</v>
      </c>
      <c r="CB20" s="163">
        <v>9</v>
      </c>
      <c r="CZ20" s="141">
        <v>0</v>
      </c>
    </row>
    <row r="21" spans="1:104" x14ac:dyDescent="0.2">
      <c r="A21" s="164">
        <v>14</v>
      </c>
      <c r="B21" s="165" t="s">
        <v>107</v>
      </c>
      <c r="C21" s="166" t="s">
        <v>108</v>
      </c>
      <c r="D21" s="167" t="s">
        <v>79</v>
      </c>
      <c r="E21" s="168">
        <v>24</v>
      </c>
      <c r="F21" s="168"/>
      <c r="G21" s="169">
        <f t="shared" si="0"/>
        <v>0</v>
      </c>
      <c r="O21" s="163">
        <v>2</v>
      </c>
      <c r="AA21" s="141">
        <v>1</v>
      </c>
      <c r="AB21" s="141">
        <v>9</v>
      </c>
      <c r="AC21" s="141">
        <v>9</v>
      </c>
      <c r="AZ21" s="141">
        <v>4</v>
      </c>
      <c r="BA21" s="141">
        <f t="shared" si="1"/>
        <v>0</v>
      </c>
      <c r="BB21" s="141">
        <f t="shared" si="2"/>
        <v>0</v>
      </c>
      <c r="BC21" s="141">
        <f t="shared" si="3"/>
        <v>0</v>
      </c>
      <c r="BD21" s="141">
        <f t="shared" si="4"/>
        <v>0</v>
      </c>
      <c r="BE21" s="141">
        <f t="shared" si="5"/>
        <v>0</v>
      </c>
      <c r="CA21" s="163">
        <v>1</v>
      </c>
      <c r="CB21" s="163">
        <v>9</v>
      </c>
      <c r="CZ21" s="141">
        <v>0</v>
      </c>
    </row>
    <row r="22" spans="1:104" x14ac:dyDescent="0.2">
      <c r="A22" s="164">
        <v>15</v>
      </c>
      <c r="B22" s="165" t="s">
        <v>177</v>
      </c>
      <c r="C22" s="166" t="s">
        <v>178</v>
      </c>
      <c r="D22" s="167" t="s">
        <v>79</v>
      </c>
      <c r="E22" s="168">
        <v>2</v>
      </c>
      <c r="F22" s="168"/>
      <c r="G22" s="169">
        <f t="shared" ref="G22" si="6">E22*F22</f>
        <v>0</v>
      </c>
      <c r="O22" s="163">
        <v>2</v>
      </c>
      <c r="AA22" s="141">
        <v>1</v>
      </c>
      <c r="AB22" s="141">
        <v>9</v>
      </c>
      <c r="AC22" s="141">
        <v>9</v>
      </c>
      <c r="AZ22" s="141">
        <v>4</v>
      </c>
      <c r="BA22" s="141">
        <f t="shared" ref="BA22" si="7">IF(AZ22=1,G22,0)</f>
        <v>0</v>
      </c>
      <c r="BB22" s="141">
        <f t="shared" ref="BB22" si="8">IF(AZ22=2,G22,0)</f>
        <v>0</v>
      </c>
      <c r="BC22" s="141">
        <f t="shared" ref="BC22" si="9">IF(AZ22=3,G22,0)</f>
        <v>0</v>
      </c>
      <c r="BD22" s="141">
        <f t="shared" ref="BD22" si="10">IF(AZ22=4,G22,0)</f>
        <v>0</v>
      </c>
      <c r="BE22" s="141">
        <f t="shared" ref="BE22" si="11">IF(AZ22=5,G22,0)</f>
        <v>0</v>
      </c>
      <c r="CA22" s="163">
        <v>1</v>
      </c>
      <c r="CB22" s="163">
        <v>9</v>
      </c>
      <c r="CZ22" s="141">
        <v>0</v>
      </c>
    </row>
    <row r="23" spans="1:104" x14ac:dyDescent="0.2">
      <c r="A23" s="164">
        <v>16</v>
      </c>
      <c r="B23" s="165" t="s">
        <v>109</v>
      </c>
      <c r="C23" s="166" t="s">
        <v>174</v>
      </c>
      <c r="D23" s="167" t="s">
        <v>85</v>
      </c>
      <c r="E23" s="168">
        <v>3</v>
      </c>
      <c r="F23" s="168"/>
      <c r="G23" s="169">
        <f t="shared" si="0"/>
        <v>0</v>
      </c>
      <c r="O23" s="163">
        <v>2</v>
      </c>
      <c r="AA23" s="141">
        <v>1</v>
      </c>
      <c r="AB23" s="141">
        <v>9</v>
      </c>
      <c r="AC23" s="141">
        <v>9</v>
      </c>
      <c r="AZ23" s="141">
        <v>4</v>
      </c>
      <c r="BA23" s="141">
        <f t="shared" si="1"/>
        <v>0</v>
      </c>
      <c r="BB23" s="141">
        <f t="shared" si="2"/>
        <v>0</v>
      </c>
      <c r="BC23" s="141">
        <f t="shared" si="3"/>
        <v>0</v>
      </c>
      <c r="BD23" s="141">
        <f t="shared" si="4"/>
        <v>0</v>
      </c>
      <c r="BE23" s="141">
        <f t="shared" si="5"/>
        <v>0</v>
      </c>
      <c r="CA23" s="163">
        <v>1</v>
      </c>
      <c r="CB23" s="163">
        <v>9</v>
      </c>
      <c r="CZ23" s="141">
        <v>0</v>
      </c>
    </row>
    <row r="24" spans="1:104" x14ac:dyDescent="0.2">
      <c r="A24" s="164">
        <v>17</v>
      </c>
      <c r="B24" s="165" t="s">
        <v>111</v>
      </c>
      <c r="C24" s="166" t="s">
        <v>112</v>
      </c>
      <c r="D24" s="167" t="s">
        <v>113</v>
      </c>
      <c r="E24" s="168">
        <v>78</v>
      </c>
      <c r="F24" s="168"/>
      <c r="G24" s="169">
        <f t="shared" si="0"/>
        <v>0</v>
      </c>
      <c r="O24" s="163">
        <v>2</v>
      </c>
      <c r="AA24" s="141">
        <v>3</v>
      </c>
      <c r="AB24" s="141">
        <v>9</v>
      </c>
      <c r="AC24" s="141">
        <v>15615235</v>
      </c>
      <c r="AZ24" s="141">
        <v>3</v>
      </c>
      <c r="BA24" s="141">
        <f t="shared" si="1"/>
        <v>0</v>
      </c>
      <c r="BB24" s="141">
        <f t="shared" si="2"/>
        <v>0</v>
      </c>
      <c r="BC24" s="141">
        <f t="shared" si="3"/>
        <v>0</v>
      </c>
      <c r="BD24" s="141">
        <f t="shared" si="4"/>
        <v>0</v>
      </c>
      <c r="BE24" s="141">
        <f t="shared" si="5"/>
        <v>0</v>
      </c>
      <c r="CA24" s="163">
        <v>3</v>
      </c>
      <c r="CB24" s="163">
        <v>9</v>
      </c>
      <c r="CZ24" s="141">
        <v>0</v>
      </c>
    </row>
    <row r="25" spans="1:104" ht="22.5" x14ac:dyDescent="0.2">
      <c r="A25" s="164">
        <v>18</v>
      </c>
      <c r="B25" s="165" t="s">
        <v>114</v>
      </c>
      <c r="C25" s="166" t="s">
        <v>183</v>
      </c>
      <c r="D25" s="167" t="s">
        <v>85</v>
      </c>
      <c r="E25" s="168">
        <v>3</v>
      </c>
      <c r="F25" s="168"/>
      <c r="G25" s="169">
        <f t="shared" si="0"/>
        <v>0</v>
      </c>
      <c r="O25" s="163">
        <v>2</v>
      </c>
      <c r="AA25" s="141">
        <v>3</v>
      </c>
      <c r="AB25" s="141">
        <v>9</v>
      </c>
      <c r="AC25" s="141">
        <v>31673520</v>
      </c>
      <c r="AZ25" s="141">
        <v>3</v>
      </c>
      <c r="BA25" s="141">
        <f t="shared" si="1"/>
        <v>0</v>
      </c>
      <c r="BB25" s="141">
        <f t="shared" si="2"/>
        <v>0</v>
      </c>
      <c r="BC25" s="141">
        <f t="shared" si="3"/>
        <v>0</v>
      </c>
      <c r="BD25" s="141">
        <f t="shared" si="4"/>
        <v>0</v>
      </c>
      <c r="BE25" s="141">
        <f t="shared" si="5"/>
        <v>0</v>
      </c>
      <c r="CA25" s="163">
        <v>3</v>
      </c>
      <c r="CB25" s="163">
        <v>9</v>
      </c>
      <c r="CZ25" s="141">
        <v>0</v>
      </c>
    </row>
    <row r="26" spans="1:104" x14ac:dyDescent="0.2">
      <c r="A26" s="164">
        <v>19</v>
      </c>
      <c r="B26" s="165" t="s">
        <v>115</v>
      </c>
      <c r="C26" s="166" t="s">
        <v>116</v>
      </c>
      <c r="D26" s="167" t="s">
        <v>117</v>
      </c>
      <c r="E26" s="168">
        <v>24</v>
      </c>
      <c r="F26" s="168"/>
      <c r="G26" s="169">
        <f t="shared" si="0"/>
        <v>0</v>
      </c>
      <c r="O26" s="163">
        <v>2</v>
      </c>
      <c r="AA26" s="141">
        <v>3</v>
      </c>
      <c r="AB26" s="141">
        <v>9</v>
      </c>
      <c r="AC26" s="141">
        <v>34111032</v>
      </c>
      <c r="AZ26" s="141">
        <v>3</v>
      </c>
      <c r="BA26" s="141">
        <f t="shared" si="1"/>
        <v>0</v>
      </c>
      <c r="BB26" s="141">
        <f t="shared" si="2"/>
        <v>0</v>
      </c>
      <c r="BC26" s="141">
        <f t="shared" si="3"/>
        <v>0</v>
      </c>
      <c r="BD26" s="141">
        <f t="shared" si="4"/>
        <v>0</v>
      </c>
      <c r="BE26" s="141">
        <f t="shared" si="5"/>
        <v>0</v>
      </c>
      <c r="CA26" s="163">
        <v>3</v>
      </c>
      <c r="CB26" s="163">
        <v>9</v>
      </c>
      <c r="CZ26" s="141">
        <v>0</v>
      </c>
    </row>
    <row r="27" spans="1:104" x14ac:dyDescent="0.2">
      <c r="A27" s="164">
        <v>20</v>
      </c>
      <c r="B27" s="165" t="s">
        <v>118</v>
      </c>
      <c r="C27" s="166" t="s">
        <v>176</v>
      </c>
      <c r="D27" s="167" t="s">
        <v>79</v>
      </c>
      <c r="E27" s="168">
        <v>125</v>
      </c>
      <c r="F27" s="168"/>
      <c r="G27" s="169">
        <f t="shared" si="0"/>
        <v>0</v>
      </c>
      <c r="O27" s="163">
        <v>2</v>
      </c>
      <c r="AA27" s="141">
        <v>3</v>
      </c>
      <c r="AB27" s="141">
        <v>9</v>
      </c>
      <c r="AC27" s="141">
        <v>34111080</v>
      </c>
      <c r="AZ27" s="141">
        <v>3</v>
      </c>
      <c r="BA27" s="141">
        <f t="shared" si="1"/>
        <v>0</v>
      </c>
      <c r="BB27" s="141">
        <f t="shared" si="2"/>
        <v>0</v>
      </c>
      <c r="BC27" s="141">
        <f t="shared" si="3"/>
        <v>0</v>
      </c>
      <c r="BD27" s="141">
        <f t="shared" si="4"/>
        <v>0</v>
      </c>
      <c r="BE27" s="141">
        <f t="shared" si="5"/>
        <v>0</v>
      </c>
      <c r="CA27" s="163">
        <v>3</v>
      </c>
      <c r="CB27" s="163">
        <v>9</v>
      </c>
      <c r="CZ27" s="141">
        <v>0</v>
      </c>
    </row>
    <row r="28" spans="1:104" x14ac:dyDescent="0.2">
      <c r="A28" s="164">
        <v>21</v>
      </c>
      <c r="B28" s="165" t="s">
        <v>119</v>
      </c>
      <c r="C28" s="166" t="s">
        <v>120</v>
      </c>
      <c r="D28" s="167" t="s">
        <v>110</v>
      </c>
      <c r="E28" s="168">
        <v>3</v>
      </c>
      <c r="F28" s="168"/>
      <c r="G28" s="169">
        <f t="shared" si="0"/>
        <v>0</v>
      </c>
      <c r="O28" s="163">
        <v>2</v>
      </c>
      <c r="AA28" s="141">
        <v>3</v>
      </c>
      <c r="AB28" s="141">
        <v>9</v>
      </c>
      <c r="AC28" s="141">
        <v>34523415</v>
      </c>
      <c r="AZ28" s="141">
        <v>3</v>
      </c>
      <c r="BA28" s="141">
        <f t="shared" si="1"/>
        <v>0</v>
      </c>
      <c r="BB28" s="141">
        <f t="shared" si="2"/>
        <v>0</v>
      </c>
      <c r="BC28" s="141">
        <f t="shared" si="3"/>
        <v>0</v>
      </c>
      <c r="BD28" s="141">
        <f t="shared" si="4"/>
        <v>0</v>
      </c>
      <c r="BE28" s="141">
        <f t="shared" si="5"/>
        <v>0</v>
      </c>
      <c r="CA28" s="163">
        <v>3</v>
      </c>
      <c r="CB28" s="163">
        <v>9</v>
      </c>
      <c r="CZ28" s="141">
        <v>0</v>
      </c>
    </row>
    <row r="29" spans="1:104" x14ac:dyDescent="0.2">
      <c r="A29" s="164">
        <v>22</v>
      </c>
      <c r="B29" s="165" t="s">
        <v>121</v>
      </c>
      <c r="C29" s="166" t="s">
        <v>184</v>
      </c>
      <c r="D29" s="167" t="s">
        <v>85</v>
      </c>
      <c r="E29" s="168">
        <v>3</v>
      </c>
      <c r="F29" s="168"/>
      <c r="G29" s="169">
        <f t="shared" si="0"/>
        <v>0</v>
      </c>
      <c r="O29" s="163">
        <v>2</v>
      </c>
      <c r="AA29" s="141">
        <v>3</v>
      </c>
      <c r="AB29" s="141">
        <v>9</v>
      </c>
      <c r="AC29" s="141" t="s">
        <v>121</v>
      </c>
      <c r="AZ29" s="141">
        <v>3</v>
      </c>
      <c r="BA29" s="141">
        <f t="shared" si="1"/>
        <v>0</v>
      </c>
      <c r="BB29" s="141">
        <f t="shared" si="2"/>
        <v>0</v>
      </c>
      <c r="BC29" s="141">
        <f t="shared" si="3"/>
        <v>0</v>
      </c>
      <c r="BD29" s="141">
        <f t="shared" si="4"/>
        <v>0</v>
      </c>
      <c r="BE29" s="141">
        <f t="shared" si="5"/>
        <v>0</v>
      </c>
      <c r="CA29" s="163">
        <v>3</v>
      </c>
      <c r="CB29" s="163">
        <v>9</v>
      </c>
      <c r="CZ29" s="141">
        <v>0</v>
      </c>
    </row>
    <row r="30" spans="1:104" x14ac:dyDescent="0.2">
      <c r="A30" s="164">
        <v>23</v>
      </c>
      <c r="B30" s="165" t="s">
        <v>122</v>
      </c>
      <c r="C30" s="166" t="s">
        <v>123</v>
      </c>
      <c r="D30" s="167" t="s">
        <v>110</v>
      </c>
      <c r="E30" s="168">
        <v>4</v>
      </c>
      <c r="F30" s="168"/>
      <c r="G30" s="169">
        <f t="shared" si="0"/>
        <v>0</v>
      </c>
      <c r="O30" s="163">
        <v>2</v>
      </c>
      <c r="AA30" s="141">
        <v>3</v>
      </c>
      <c r="AB30" s="141">
        <v>9</v>
      </c>
      <c r="AC30" s="141">
        <v>35441895</v>
      </c>
      <c r="AZ30" s="141">
        <v>3</v>
      </c>
      <c r="BA30" s="141">
        <f t="shared" si="1"/>
        <v>0</v>
      </c>
      <c r="BB30" s="141">
        <f t="shared" si="2"/>
        <v>0</v>
      </c>
      <c r="BC30" s="141">
        <f t="shared" si="3"/>
        <v>0</v>
      </c>
      <c r="BD30" s="141">
        <f t="shared" si="4"/>
        <v>0</v>
      </c>
      <c r="BE30" s="141">
        <f t="shared" si="5"/>
        <v>0</v>
      </c>
      <c r="CA30" s="163">
        <v>3</v>
      </c>
      <c r="CB30" s="163">
        <v>9</v>
      </c>
      <c r="CZ30" s="141">
        <v>0</v>
      </c>
    </row>
    <row r="31" spans="1:104" x14ac:dyDescent="0.2">
      <c r="A31" s="164">
        <v>24</v>
      </c>
      <c r="B31" s="165" t="s">
        <v>124</v>
      </c>
      <c r="C31" s="166" t="s">
        <v>125</v>
      </c>
      <c r="D31" s="167" t="s">
        <v>110</v>
      </c>
      <c r="E31" s="168">
        <v>12</v>
      </c>
      <c r="F31" s="168"/>
      <c r="G31" s="169">
        <f t="shared" si="0"/>
        <v>0</v>
      </c>
      <c r="O31" s="163">
        <v>2</v>
      </c>
      <c r="AA31" s="141">
        <v>3</v>
      </c>
      <c r="AB31" s="141">
        <v>9</v>
      </c>
      <c r="AC31" s="141">
        <v>35441996</v>
      </c>
      <c r="AZ31" s="141">
        <v>3</v>
      </c>
      <c r="BA31" s="141">
        <f t="shared" si="1"/>
        <v>0</v>
      </c>
      <c r="BB31" s="141">
        <f t="shared" si="2"/>
        <v>0</v>
      </c>
      <c r="BC31" s="141">
        <f t="shared" si="3"/>
        <v>0</v>
      </c>
      <c r="BD31" s="141">
        <f t="shared" si="4"/>
        <v>0</v>
      </c>
      <c r="BE31" s="141">
        <f t="shared" si="5"/>
        <v>0</v>
      </c>
      <c r="CA31" s="163">
        <v>3</v>
      </c>
      <c r="CB31" s="163">
        <v>9</v>
      </c>
      <c r="CZ31" s="141">
        <v>0</v>
      </c>
    </row>
    <row r="32" spans="1:104" x14ac:dyDescent="0.2">
      <c r="A32" s="164">
        <v>25</v>
      </c>
      <c r="B32" s="165" t="s">
        <v>179</v>
      </c>
      <c r="C32" s="166" t="s">
        <v>180</v>
      </c>
      <c r="D32" s="167" t="s">
        <v>110</v>
      </c>
      <c r="E32" s="168">
        <v>2</v>
      </c>
      <c r="F32" s="168"/>
      <c r="G32" s="169">
        <f t="shared" ref="G32" si="12">E32*F32</f>
        <v>0</v>
      </c>
      <c r="O32" s="163">
        <v>2</v>
      </c>
      <c r="AA32" s="141">
        <v>3</v>
      </c>
      <c r="AB32" s="141">
        <v>9</v>
      </c>
      <c r="AC32" s="141">
        <v>35441996</v>
      </c>
      <c r="AZ32" s="141">
        <v>3</v>
      </c>
      <c r="BA32" s="141">
        <f t="shared" ref="BA32" si="13">IF(AZ32=1,G32,0)</f>
        <v>0</v>
      </c>
      <c r="BB32" s="141">
        <f t="shared" ref="BB32" si="14">IF(AZ32=2,G32,0)</f>
        <v>0</v>
      </c>
      <c r="BC32" s="141">
        <f t="shared" ref="BC32" si="15">IF(AZ32=3,G32,0)</f>
        <v>0</v>
      </c>
      <c r="BD32" s="141">
        <f t="shared" ref="BD32" si="16">IF(AZ32=4,G32,0)</f>
        <v>0</v>
      </c>
      <c r="BE32" s="141">
        <f t="shared" ref="BE32" si="17">IF(AZ32=5,G32,0)</f>
        <v>0</v>
      </c>
      <c r="CA32" s="163">
        <v>3</v>
      </c>
      <c r="CB32" s="163">
        <v>9</v>
      </c>
      <c r="CZ32" s="141">
        <v>0</v>
      </c>
    </row>
    <row r="33" spans="1:104" x14ac:dyDescent="0.2">
      <c r="A33" s="164">
        <v>26</v>
      </c>
      <c r="B33" s="165" t="s">
        <v>126</v>
      </c>
      <c r="C33" s="166" t="s">
        <v>127</v>
      </c>
      <c r="D33" s="167" t="s">
        <v>130</v>
      </c>
      <c r="E33" s="168">
        <v>8</v>
      </c>
      <c r="F33" s="168"/>
      <c r="G33" s="169">
        <f t="shared" si="0"/>
        <v>0</v>
      </c>
      <c r="O33" s="163">
        <v>2</v>
      </c>
      <c r="AA33" s="141">
        <v>10</v>
      </c>
      <c r="AB33" s="141">
        <v>9</v>
      </c>
      <c r="AC33" s="141">
        <v>8</v>
      </c>
      <c r="AZ33" s="141">
        <v>5</v>
      </c>
      <c r="BA33" s="141">
        <f t="shared" si="1"/>
        <v>0</v>
      </c>
      <c r="BB33" s="141">
        <f t="shared" si="2"/>
        <v>0</v>
      </c>
      <c r="BC33" s="141">
        <f t="shared" si="3"/>
        <v>0</v>
      </c>
      <c r="BD33" s="141">
        <f t="shared" si="4"/>
        <v>0</v>
      </c>
      <c r="BE33" s="141">
        <f t="shared" si="5"/>
        <v>0</v>
      </c>
      <c r="CA33" s="163">
        <v>10</v>
      </c>
      <c r="CB33" s="163">
        <v>9</v>
      </c>
      <c r="CZ33" s="141">
        <v>0</v>
      </c>
    </row>
    <row r="34" spans="1:104" x14ac:dyDescent="0.2">
      <c r="A34" s="164">
        <v>27</v>
      </c>
      <c r="B34" s="165" t="s">
        <v>128</v>
      </c>
      <c r="C34" s="166" t="s">
        <v>129</v>
      </c>
      <c r="D34" s="167" t="s">
        <v>130</v>
      </c>
      <c r="E34" s="168">
        <v>8</v>
      </c>
      <c r="F34" s="168"/>
      <c r="G34" s="169">
        <f t="shared" si="0"/>
        <v>0</v>
      </c>
      <c r="O34" s="163">
        <v>2</v>
      </c>
      <c r="AA34" s="141">
        <v>10</v>
      </c>
      <c r="AB34" s="141">
        <v>9</v>
      </c>
      <c r="AC34" s="141">
        <v>8</v>
      </c>
      <c r="AZ34" s="141">
        <v>5</v>
      </c>
      <c r="BA34" s="141">
        <f t="shared" si="1"/>
        <v>0</v>
      </c>
      <c r="BB34" s="141">
        <f t="shared" si="2"/>
        <v>0</v>
      </c>
      <c r="BC34" s="141">
        <f t="shared" si="3"/>
        <v>0</v>
      </c>
      <c r="BD34" s="141">
        <f t="shared" si="4"/>
        <v>0</v>
      </c>
      <c r="BE34" s="141">
        <f t="shared" si="5"/>
        <v>0</v>
      </c>
      <c r="CA34" s="163">
        <v>10</v>
      </c>
      <c r="CB34" s="163">
        <v>9</v>
      </c>
      <c r="CZ34" s="141">
        <v>0</v>
      </c>
    </row>
    <row r="35" spans="1:104" x14ac:dyDescent="0.2">
      <c r="A35" s="164">
        <v>28</v>
      </c>
      <c r="B35" s="165" t="s">
        <v>131</v>
      </c>
      <c r="C35" s="166" t="s">
        <v>132</v>
      </c>
      <c r="D35" s="167" t="s">
        <v>133</v>
      </c>
      <c r="E35" s="168">
        <v>8</v>
      </c>
      <c r="F35" s="168"/>
      <c r="G35" s="169">
        <f t="shared" si="0"/>
        <v>0</v>
      </c>
      <c r="O35" s="163">
        <v>2</v>
      </c>
      <c r="AA35" s="141">
        <v>10</v>
      </c>
      <c r="AB35" s="141">
        <v>9</v>
      </c>
      <c r="AC35" s="141">
        <v>8</v>
      </c>
      <c r="AZ35" s="141">
        <v>5</v>
      </c>
      <c r="BA35" s="141">
        <f t="shared" si="1"/>
        <v>0</v>
      </c>
      <c r="BB35" s="141">
        <f t="shared" si="2"/>
        <v>0</v>
      </c>
      <c r="BC35" s="141">
        <f t="shared" si="3"/>
        <v>0</v>
      </c>
      <c r="BD35" s="141">
        <f t="shared" si="4"/>
        <v>0</v>
      </c>
      <c r="BE35" s="141">
        <f t="shared" si="5"/>
        <v>0</v>
      </c>
      <c r="CA35" s="163">
        <v>10</v>
      </c>
      <c r="CB35" s="163">
        <v>9</v>
      </c>
      <c r="CZ35" s="141">
        <v>0</v>
      </c>
    </row>
    <row r="36" spans="1:104" x14ac:dyDescent="0.2">
      <c r="A36" s="170"/>
      <c r="B36" s="171" t="s">
        <v>74</v>
      </c>
      <c r="C36" s="172" t="str">
        <f>CONCATENATE(B7," ",C7)</f>
        <v>M21 Elektromontáže</v>
      </c>
      <c r="D36" s="173"/>
      <c r="E36" s="174"/>
      <c r="F36" s="175"/>
      <c r="G36" s="176">
        <f>SUM(G7:G35)</f>
        <v>0</v>
      </c>
      <c r="O36" s="163">
        <v>4</v>
      </c>
      <c r="BA36" s="177">
        <f>SUM(BA7:BA35)</f>
        <v>0</v>
      </c>
      <c r="BB36" s="177">
        <f>SUM(BB7:BB35)</f>
        <v>0</v>
      </c>
      <c r="BC36" s="177">
        <f>SUM(BC7:BC35)</f>
        <v>0</v>
      </c>
      <c r="BD36" s="177">
        <f>SUM(BD7:BD35)</f>
        <v>0</v>
      </c>
      <c r="BE36" s="177">
        <f>SUM(BE7:BE35)</f>
        <v>0</v>
      </c>
    </row>
    <row r="37" spans="1:104" x14ac:dyDescent="0.2">
      <c r="A37" s="156" t="s">
        <v>73</v>
      </c>
      <c r="B37" s="157" t="s">
        <v>134</v>
      </c>
      <c r="C37" s="158" t="s">
        <v>135</v>
      </c>
      <c r="D37" s="159"/>
      <c r="E37" s="160"/>
      <c r="F37" s="160"/>
      <c r="G37" s="161"/>
      <c r="H37" s="162"/>
      <c r="I37" s="162"/>
      <c r="O37" s="163">
        <v>1</v>
      </c>
    </row>
    <row r="38" spans="1:104" ht="22.5" x14ac:dyDescent="0.2">
      <c r="A38" s="164">
        <v>28</v>
      </c>
      <c r="B38" s="165" t="s">
        <v>136</v>
      </c>
      <c r="C38" s="166" t="s">
        <v>137</v>
      </c>
      <c r="D38" s="167" t="s">
        <v>138</v>
      </c>
      <c r="E38" s="168">
        <v>0.11</v>
      </c>
      <c r="F38" s="168"/>
      <c r="G38" s="169">
        <f t="shared" ref="G38:G49" si="18">E38*F38</f>
        <v>0</v>
      </c>
      <c r="O38" s="163">
        <v>2</v>
      </c>
      <c r="AA38" s="141">
        <v>1</v>
      </c>
      <c r="AB38" s="141">
        <v>9</v>
      </c>
      <c r="AC38" s="141">
        <v>9</v>
      </c>
      <c r="AZ38" s="141">
        <v>4</v>
      </c>
      <c r="BA38" s="141">
        <f t="shared" ref="BA38:BA49" si="19">IF(AZ38=1,G38,0)</f>
        <v>0</v>
      </c>
      <c r="BB38" s="141">
        <f t="shared" ref="BB38:BB49" si="20">IF(AZ38=2,G38,0)</f>
        <v>0</v>
      </c>
      <c r="BC38" s="141">
        <f t="shared" ref="BC38:BC49" si="21">IF(AZ38=3,G38,0)</f>
        <v>0</v>
      </c>
      <c r="BD38" s="141">
        <f t="shared" ref="BD38:BD49" si="22">IF(AZ38=4,G38,0)</f>
        <v>0</v>
      </c>
      <c r="BE38" s="141">
        <f t="shared" ref="BE38:BE49" si="23">IF(AZ38=5,G38,0)</f>
        <v>0</v>
      </c>
      <c r="CA38" s="163">
        <v>1</v>
      </c>
      <c r="CB38" s="163">
        <v>9</v>
      </c>
      <c r="CZ38" s="141">
        <v>0</v>
      </c>
    </row>
    <row r="39" spans="1:104" x14ac:dyDescent="0.2">
      <c r="A39" s="164">
        <v>29</v>
      </c>
      <c r="B39" s="165" t="s">
        <v>139</v>
      </c>
      <c r="C39" s="166" t="s">
        <v>140</v>
      </c>
      <c r="D39" s="167" t="s">
        <v>141</v>
      </c>
      <c r="E39" s="168">
        <v>4</v>
      </c>
      <c r="F39" s="168"/>
      <c r="G39" s="169">
        <f t="shared" si="18"/>
        <v>0</v>
      </c>
      <c r="O39" s="163">
        <v>2</v>
      </c>
      <c r="AA39" s="141">
        <v>1</v>
      </c>
      <c r="AB39" s="141">
        <v>9</v>
      </c>
      <c r="AC39" s="141">
        <v>9</v>
      </c>
      <c r="AZ39" s="141">
        <v>4</v>
      </c>
      <c r="BA39" s="141">
        <f t="shared" si="19"/>
        <v>0</v>
      </c>
      <c r="BB39" s="141">
        <f t="shared" si="20"/>
        <v>0</v>
      </c>
      <c r="BC39" s="141">
        <f t="shared" si="21"/>
        <v>0</v>
      </c>
      <c r="BD39" s="141">
        <f t="shared" si="22"/>
        <v>0</v>
      </c>
      <c r="BE39" s="141">
        <f t="shared" si="23"/>
        <v>0</v>
      </c>
      <c r="CA39" s="163">
        <v>1</v>
      </c>
      <c r="CB39" s="163">
        <v>9</v>
      </c>
      <c r="CZ39" s="141">
        <v>0</v>
      </c>
    </row>
    <row r="40" spans="1:104" x14ac:dyDescent="0.2">
      <c r="A40" s="164">
        <v>30</v>
      </c>
      <c r="B40" s="165" t="s">
        <v>142</v>
      </c>
      <c r="C40" s="166" t="s">
        <v>143</v>
      </c>
      <c r="D40" s="167" t="s">
        <v>141</v>
      </c>
      <c r="E40" s="168">
        <v>4</v>
      </c>
      <c r="F40" s="168"/>
      <c r="G40" s="169">
        <f t="shared" si="18"/>
        <v>0</v>
      </c>
      <c r="O40" s="163">
        <v>2</v>
      </c>
      <c r="AA40" s="141">
        <v>1</v>
      </c>
      <c r="AB40" s="141">
        <v>9</v>
      </c>
      <c r="AC40" s="141">
        <v>9</v>
      </c>
      <c r="AZ40" s="141">
        <v>4</v>
      </c>
      <c r="BA40" s="141">
        <f t="shared" si="19"/>
        <v>0</v>
      </c>
      <c r="BB40" s="141">
        <f t="shared" si="20"/>
        <v>0</v>
      </c>
      <c r="BC40" s="141">
        <f t="shared" si="21"/>
        <v>0</v>
      </c>
      <c r="BD40" s="141">
        <f t="shared" si="22"/>
        <v>0</v>
      </c>
      <c r="BE40" s="141">
        <f t="shared" si="23"/>
        <v>0</v>
      </c>
      <c r="CA40" s="163">
        <v>1</v>
      </c>
      <c r="CB40" s="163">
        <v>9</v>
      </c>
      <c r="CZ40" s="141">
        <v>0</v>
      </c>
    </row>
    <row r="41" spans="1:104" ht="22.5" x14ac:dyDescent="0.2">
      <c r="A41" s="164">
        <v>31</v>
      </c>
      <c r="B41" s="165" t="s">
        <v>144</v>
      </c>
      <c r="C41" s="166" t="s">
        <v>145</v>
      </c>
      <c r="D41" s="167" t="s">
        <v>85</v>
      </c>
      <c r="E41" s="168">
        <v>3</v>
      </c>
      <c r="F41" s="168"/>
      <c r="G41" s="169">
        <f t="shared" si="18"/>
        <v>0</v>
      </c>
      <c r="O41" s="163">
        <v>2</v>
      </c>
      <c r="AA41" s="141">
        <v>1</v>
      </c>
      <c r="AB41" s="141">
        <v>9</v>
      </c>
      <c r="AC41" s="141">
        <v>9</v>
      </c>
      <c r="AZ41" s="141">
        <v>4</v>
      </c>
      <c r="BA41" s="141">
        <f t="shared" si="19"/>
        <v>0</v>
      </c>
      <c r="BB41" s="141">
        <f t="shared" si="20"/>
        <v>0</v>
      </c>
      <c r="BC41" s="141">
        <f t="shared" si="21"/>
        <v>0</v>
      </c>
      <c r="BD41" s="141">
        <f t="shared" si="22"/>
        <v>0</v>
      </c>
      <c r="BE41" s="141">
        <f t="shared" si="23"/>
        <v>0</v>
      </c>
      <c r="CA41" s="163">
        <v>1</v>
      </c>
      <c r="CB41" s="163">
        <v>9</v>
      </c>
      <c r="CZ41" s="141">
        <v>0</v>
      </c>
    </row>
    <row r="42" spans="1:104" x14ac:dyDescent="0.2">
      <c r="A42" s="164">
        <v>32</v>
      </c>
      <c r="B42" s="165" t="s">
        <v>146</v>
      </c>
      <c r="C42" s="166" t="s">
        <v>147</v>
      </c>
      <c r="D42" s="167" t="s">
        <v>79</v>
      </c>
      <c r="E42" s="168">
        <v>97</v>
      </c>
      <c r="F42" s="168"/>
      <c r="G42" s="169">
        <f t="shared" si="18"/>
        <v>0</v>
      </c>
      <c r="O42" s="163">
        <v>2</v>
      </c>
      <c r="AA42" s="141">
        <v>1</v>
      </c>
      <c r="AB42" s="141">
        <v>9</v>
      </c>
      <c r="AC42" s="141">
        <v>9</v>
      </c>
      <c r="AZ42" s="141">
        <v>4</v>
      </c>
      <c r="BA42" s="141">
        <f t="shared" si="19"/>
        <v>0</v>
      </c>
      <c r="BB42" s="141">
        <f t="shared" si="20"/>
        <v>0</v>
      </c>
      <c r="BC42" s="141">
        <f t="shared" si="21"/>
        <v>0</v>
      </c>
      <c r="BD42" s="141">
        <f t="shared" si="22"/>
        <v>0</v>
      </c>
      <c r="BE42" s="141">
        <f t="shared" si="23"/>
        <v>0</v>
      </c>
      <c r="CA42" s="163">
        <v>1</v>
      </c>
      <c r="CB42" s="163">
        <v>9</v>
      </c>
      <c r="CZ42" s="141">
        <v>0</v>
      </c>
    </row>
    <row r="43" spans="1:104" x14ac:dyDescent="0.2">
      <c r="A43" s="164">
        <v>33</v>
      </c>
      <c r="B43" s="165" t="s">
        <v>148</v>
      </c>
      <c r="C43" s="166" t="s">
        <v>149</v>
      </c>
      <c r="D43" s="167" t="s">
        <v>79</v>
      </c>
      <c r="E43" s="168">
        <v>13</v>
      </c>
      <c r="F43" s="168"/>
      <c r="G43" s="169">
        <f t="shared" si="18"/>
        <v>0</v>
      </c>
      <c r="O43" s="163">
        <v>2</v>
      </c>
      <c r="AA43" s="141">
        <v>1</v>
      </c>
      <c r="AB43" s="141">
        <v>9</v>
      </c>
      <c r="AC43" s="141">
        <v>9</v>
      </c>
      <c r="AZ43" s="141">
        <v>4</v>
      </c>
      <c r="BA43" s="141">
        <f t="shared" si="19"/>
        <v>0</v>
      </c>
      <c r="BB43" s="141">
        <f t="shared" si="20"/>
        <v>0</v>
      </c>
      <c r="BC43" s="141">
        <f t="shared" si="21"/>
        <v>0</v>
      </c>
      <c r="BD43" s="141">
        <f t="shared" si="22"/>
        <v>0</v>
      </c>
      <c r="BE43" s="141">
        <f t="shared" si="23"/>
        <v>0</v>
      </c>
      <c r="CA43" s="163">
        <v>1</v>
      </c>
      <c r="CB43" s="163">
        <v>9</v>
      </c>
      <c r="CZ43" s="141">
        <v>0</v>
      </c>
    </row>
    <row r="44" spans="1:104" ht="22.5" x14ac:dyDescent="0.2">
      <c r="A44" s="164">
        <v>34</v>
      </c>
      <c r="B44" s="165" t="s">
        <v>150</v>
      </c>
      <c r="C44" s="166" t="s">
        <v>151</v>
      </c>
      <c r="D44" s="167" t="s">
        <v>79</v>
      </c>
      <c r="E44" s="168">
        <v>110</v>
      </c>
      <c r="F44" s="168"/>
      <c r="G44" s="169">
        <f t="shared" si="18"/>
        <v>0</v>
      </c>
      <c r="O44" s="163">
        <v>2</v>
      </c>
      <c r="AA44" s="141">
        <v>1</v>
      </c>
      <c r="AB44" s="141">
        <v>9</v>
      </c>
      <c r="AC44" s="141">
        <v>9</v>
      </c>
      <c r="AZ44" s="141">
        <v>4</v>
      </c>
      <c r="BA44" s="141">
        <f t="shared" si="19"/>
        <v>0</v>
      </c>
      <c r="BB44" s="141">
        <f t="shared" si="20"/>
        <v>0</v>
      </c>
      <c r="BC44" s="141">
        <f t="shared" si="21"/>
        <v>0</v>
      </c>
      <c r="BD44" s="141">
        <f t="shared" si="22"/>
        <v>0</v>
      </c>
      <c r="BE44" s="141">
        <f t="shared" si="23"/>
        <v>0</v>
      </c>
      <c r="CA44" s="163">
        <v>1</v>
      </c>
      <c r="CB44" s="163">
        <v>9</v>
      </c>
      <c r="CZ44" s="141">
        <v>0</v>
      </c>
    </row>
    <row r="45" spans="1:104" x14ac:dyDescent="0.2">
      <c r="A45" s="164">
        <v>35</v>
      </c>
      <c r="B45" s="165" t="s">
        <v>152</v>
      </c>
      <c r="C45" s="166" t="s">
        <v>181</v>
      </c>
      <c r="D45" s="167" t="s">
        <v>79</v>
      </c>
      <c r="E45" s="168">
        <v>121</v>
      </c>
      <c r="F45" s="168"/>
      <c r="G45" s="169">
        <f t="shared" si="18"/>
        <v>0</v>
      </c>
      <c r="O45" s="163">
        <v>2</v>
      </c>
      <c r="AA45" s="141">
        <v>1</v>
      </c>
      <c r="AB45" s="141">
        <v>9</v>
      </c>
      <c r="AC45" s="141">
        <v>9</v>
      </c>
      <c r="AZ45" s="141">
        <v>4</v>
      </c>
      <c r="BA45" s="141">
        <f t="shared" si="19"/>
        <v>0</v>
      </c>
      <c r="BB45" s="141">
        <f t="shared" si="20"/>
        <v>0</v>
      </c>
      <c r="BC45" s="141">
        <f t="shared" si="21"/>
        <v>0</v>
      </c>
      <c r="BD45" s="141">
        <f t="shared" si="22"/>
        <v>0</v>
      </c>
      <c r="BE45" s="141">
        <f t="shared" si="23"/>
        <v>0</v>
      </c>
      <c r="CA45" s="163">
        <v>1</v>
      </c>
      <c r="CB45" s="163">
        <v>9</v>
      </c>
      <c r="CZ45" s="141">
        <v>0</v>
      </c>
    </row>
    <row r="46" spans="1:104" x14ac:dyDescent="0.2">
      <c r="A46" s="164">
        <v>36</v>
      </c>
      <c r="B46" s="165" t="s">
        <v>153</v>
      </c>
      <c r="C46" s="166" t="s">
        <v>154</v>
      </c>
      <c r="D46" s="167" t="s">
        <v>79</v>
      </c>
      <c r="E46" s="168">
        <v>97</v>
      </c>
      <c r="F46" s="168"/>
      <c r="G46" s="169">
        <f t="shared" si="18"/>
        <v>0</v>
      </c>
      <c r="O46" s="163">
        <v>2</v>
      </c>
      <c r="AA46" s="141">
        <v>1</v>
      </c>
      <c r="AB46" s="141">
        <v>9</v>
      </c>
      <c r="AC46" s="141">
        <v>9</v>
      </c>
      <c r="AZ46" s="141">
        <v>4</v>
      </c>
      <c r="BA46" s="141">
        <f t="shared" si="19"/>
        <v>0</v>
      </c>
      <c r="BB46" s="141">
        <f t="shared" si="20"/>
        <v>0</v>
      </c>
      <c r="BC46" s="141">
        <f t="shared" si="21"/>
        <v>0</v>
      </c>
      <c r="BD46" s="141">
        <f t="shared" si="22"/>
        <v>0</v>
      </c>
      <c r="BE46" s="141">
        <f t="shared" si="23"/>
        <v>0</v>
      </c>
      <c r="CA46" s="163">
        <v>1</v>
      </c>
      <c r="CB46" s="163">
        <v>9</v>
      </c>
      <c r="CZ46" s="141">
        <v>0</v>
      </c>
    </row>
    <row r="47" spans="1:104" x14ac:dyDescent="0.2">
      <c r="A47" s="164">
        <v>37</v>
      </c>
      <c r="B47" s="165" t="s">
        <v>155</v>
      </c>
      <c r="C47" s="166" t="s">
        <v>156</v>
      </c>
      <c r="D47" s="167" t="s">
        <v>79</v>
      </c>
      <c r="E47" s="168">
        <v>13</v>
      </c>
      <c r="F47" s="168"/>
      <c r="G47" s="169">
        <f t="shared" si="18"/>
        <v>0</v>
      </c>
      <c r="O47" s="163">
        <v>2</v>
      </c>
      <c r="AA47" s="141">
        <v>1</v>
      </c>
      <c r="AB47" s="141">
        <v>9</v>
      </c>
      <c r="AC47" s="141">
        <v>9</v>
      </c>
      <c r="AZ47" s="141">
        <v>4</v>
      </c>
      <c r="BA47" s="141">
        <f t="shared" si="19"/>
        <v>0</v>
      </c>
      <c r="BB47" s="141">
        <f t="shared" si="20"/>
        <v>0</v>
      </c>
      <c r="BC47" s="141">
        <f t="shared" si="21"/>
        <v>0</v>
      </c>
      <c r="BD47" s="141">
        <f t="shared" si="22"/>
        <v>0</v>
      </c>
      <c r="BE47" s="141">
        <f t="shared" si="23"/>
        <v>0</v>
      </c>
      <c r="CA47" s="163">
        <v>1</v>
      </c>
      <c r="CB47" s="163">
        <v>9</v>
      </c>
      <c r="CZ47" s="141">
        <v>0</v>
      </c>
    </row>
    <row r="48" spans="1:104" ht="22.5" x14ac:dyDescent="0.2">
      <c r="A48" s="164">
        <v>38</v>
      </c>
      <c r="B48" s="165" t="s">
        <v>157</v>
      </c>
      <c r="C48" s="166" t="s">
        <v>158</v>
      </c>
      <c r="D48" s="167" t="s">
        <v>159</v>
      </c>
      <c r="E48" s="168">
        <v>110</v>
      </c>
      <c r="F48" s="168"/>
      <c r="G48" s="169">
        <f t="shared" si="18"/>
        <v>0</v>
      </c>
      <c r="O48" s="163">
        <v>2</v>
      </c>
      <c r="AA48" s="141">
        <v>1</v>
      </c>
      <c r="AB48" s="141">
        <v>9</v>
      </c>
      <c r="AC48" s="141">
        <v>9</v>
      </c>
      <c r="AZ48" s="141">
        <v>4</v>
      </c>
      <c r="BA48" s="141">
        <f t="shared" si="19"/>
        <v>0</v>
      </c>
      <c r="BB48" s="141">
        <f t="shared" si="20"/>
        <v>0</v>
      </c>
      <c r="BC48" s="141">
        <f t="shared" si="21"/>
        <v>0</v>
      </c>
      <c r="BD48" s="141">
        <f t="shared" si="22"/>
        <v>0</v>
      </c>
      <c r="BE48" s="141">
        <f t="shared" si="23"/>
        <v>0</v>
      </c>
      <c r="CA48" s="163">
        <v>1</v>
      </c>
      <c r="CB48" s="163">
        <v>9</v>
      </c>
      <c r="CZ48" s="141">
        <v>0</v>
      </c>
    </row>
    <row r="49" spans="1:104" ht="22.5" x14ac:dyDescent="0.2">
      <c r="A49" s="164">
        <v>39</v>
      </c>
      <c r="B49" s="165" t="s">
        <v>160</v>
      </c>
      <c r="C49" s="166" t="s">
        <v>161</v>
      </c>
      <c r="D49" s="167" t="s">
        <v>141</v>
      </c>
      <c r="E49" s="168">
        <v>4</v>
      </c>
      <c r="F49" s="168"/>
      <c r="G49" s="169">
        <f t="shared" si="18"/>
        <v>0</v>
      </c>
      <c r="O49" s="163">
        <v>2</v>
      </c>
      <c r="AA49" s="141">
        <v>1</v>
      </c>
      <c r="AB49" s="141">
        <v>9</v>
      </c>
      <c r="AC49" s="141">
        <v>9</v>
      </c>
      <c r="AZ49" s="141">
        <v>4</v>
      </c>
      <c r="BA49" s="141">
        <f t="shared" si="19"/>
        <v>0</v>
      </c>
      <c r="BB49" s="141">
        <f t="shared" si="20"/>
        <v>0</v>
      </c>
      <c r="BC49" s="141">
        <f t="shared" si="21"/>
        <v>0</v>
      </c>
      <c r="BD49" s="141">
        <f t="shared" si="22"/>
        <v>0</v>
      </c>
      <c r="BE49" s="141">
        <f t="shared" si="23"/>
        <v>0</v>
      </c>
      <c r="CA49" s="163">
        <v>1</v>
      </c>
      <c r="CB49" s="163">
        <v>9</v>
      </c>
      <c r="CZ49" s="141">
        <v>0</v>
      </c>
    </row>
    <row r="50" spans="1:104" x14ac:dyDescent="0.2">
      <c r="A50" s="170"/>
      <c r="B50" s="171" t="s">
        <v>74</v>
      </c>
      <c r="C50" s="172" t="str">
        <f>CONCATENATE(B37," ",C37)</f>
        <v>M46 Zemní práce při montážích</v>
      </c>
      <c r="D50" s="173"/>
      <c r="E50" s="174"/>
      <c r="F50" s="175"/>
      <c r="G50" s="176">
        <f>SUM(G37:G49)</f>
        <v>0</v>
      </c>
      <c r="O50" s="163">
        <v>4</v>
      </c>
      <c r="BA50" s="177">
        <f>SUM(BA37:BA49)</f>
        <v>0</v>
      </c>
      <c r="BB50" s="177">
        <f>SUM(BB37:BB49)</f>
        <v>0</v>
      </c>
      <c r="BC50" s="177">
        <f>SUM(BC37:BC49)</f>
        <v>0</v>
      </c>
      <c r="BD50" s="177">
        <f>SUM(BD37:BD49)</f>
        <v>0</v>
      </c>
      <c r="BE50" s="177">
        <f>SUM(BE37:BE49)</f>
        <v>0</v>
      </c>
    </row>
    <row r="51" spans="1:104" x14ac:dyDescent="0.2">
      <c r="E51" s="141"/>
    </row>
    <row r="52" spans="1:104" x14ac:dyDescent="0.2">
      <c r="E52" s="141"/>
    </row>
    <row r="53" spans="1:104" x14ac:dyDescent="0.2">
      <c r="E53" s="141"/>
    </row>
    <row r="54" spans="1:104" x14ac:dyDescent="0.2">
      <c r="E54" s="141"/>
    </row>
    <row r="55" spans="1:104" x14ac:dyDescent="0.2">
      <c r="E55" s="141"/>
    </row>
    <row r="56" spans="1:104" x14ac:dyDescent="0.2">
      <c r="E56" s="141"/>
    </row>
    <row r="57" spans="1:104" x14ac:dyDescent="0.2">
      <c r="E57" s="141"/>
    </row>
    <row r="58" spans="1:104" x14ac:dyDescent="0.2">
      <c r="E58" s="141"/>
    </row>
    <row r="59" spans="1:104" x14ac:dyDescent="0.2">
      <c r="E59" s="141"/>
    </row>
    <row r="60" spans="1:104" x14ac:dyDescent="0.2">
      <c r="E60" s="141"/>
    </row>
    <row r="61" spans="1:104" x14ac:dyDescent="0.2">
      <c r="E61" s="141"/>
    </row>
    <row r="62" spans="1:104" x14ac:dyDescent="0.2">
      <c r="E62" s="141"/>
    </row>
    <row r="63" spans="1:104" x14ac:dyDescent="0.2">
      <c r="E63" s="141"/>
    </row>
    <row r="64" spans="1:104" x14ac:dyDescent="0.2">
      <c r="E64" s="141"/>
    </row>
    <row r="65" spans="1:7" x14ac:dyDescent="0.2">
      <c r="E65" s="141"/>
    </row>
    <row r="66" spans="1:7" x14ac:dyDescent="0.2">
      <c r="E66" s="141"/>
    </row>
    <row r="67" spans="1:7" x14ac:dyDescent="0.2">
      <c r="E67" s="141"/>
    </row>
    <row r="68" spans="1:7" x14ac:dyDescent="0.2">
      <c r="E68" s="141"/>
    </row>
    <row r="69" spans="1:7" x14ac:dyDescent="0.2">
      <c r="E69" s="141"/>
    </row>
    <row r="70" spans="1:7" x14ac:dyDescent="0.2">
      <c r="E70" s="141"/>
    </row>
    <row r="71" spans="1:7" x14ac:dyDescent="0.2">
      <c r="E71" s="141"/>
    </row>
    <row r="72" spans="1:7" x14ac:dyDescent="0.2">
      <c r="E72" s="141"/>
    </row>
    <row r="73" spans="1:7" x14ac:dyDescent="0.2">
      <c r="E73" s="141"/>
    </row>
    <row r="74" spans="1:7" x14ac:dyDescent="0.2">
      <c r="A74" s="178"/>
      <c r="B74" s="178"/>
      <c r="C74" s="178"/>
      <c r="D74" s="178"/>
      <c r="E74" s="178"/>
      <c r="F74" s="178"/>
      <c r="G74" s="178"/>
    </row>
    <row r="75" spans="1:7" x14ac:dyDescent="0.2">
      <c r="A75" s="178"/>
      <c r="B75" s="178"/>
      <c r="C75" s="178"/>
      <c r="D75" s="178"/>
      <c r="E75" s="178"/>
      <c r="F75" s="178"/>
      <c r="G75" s="178"/>
    </row>
    <row r="76" spans="1:7" x14ac:dyDescent="0.2">
      <c r="A76" s="178"/>
      <c r="B76" s="178"/>
      <c r="C76" s="178"/>
      <c r="D76" s="178"/>
      <c r="E76" s="178"/>
      <c r="F76" s="178"/>
      <c r="G76" s="178"/>
    </row>
    <row r="77" spans="1:7" x14ac:dyDescent="0.2">
      <c r="A77" s="178"/>
      <c r="B77" s="178"/>
      <c r="C77" s="178"/>
      <c r="D77" s="178"/>
      <c r="E77" s="178"/>
      <c r="F77" s="178"/>
      <c r="G77" s="178"/>
    </row>
    <row r="78" spans="1:7" x14ac:dyDescent="0.2">
      <c r="E78" s="141"/>
    </row>
    <row r="79" spans="1:7" x14ac:dyDescent="0.2">
      <c r="E79" s="141"/>
    </row>
    <row r="80" spans="1:7" x14ac:dyDescent="0.2">
      <c r="E80" s="141"/>
    </row>
    <row r="81" spans="5:5" x14ac:dyDescent="0.2">
      <c r="E81" s="141"/>
    </row>
    <row r="82" spans="5:5" x14ac:dyDescent="0.2">
      <c r="E82" s="141"/>
    </row>
    <row r="83" spans="5:5" x14ac:dyDescent="0.2">
      <c r="E83" s="141"/>
    </row>
    <row r="84" spans="5:5" x14ac:dyDescent="0.2">
      <c r="E84" s="141"/>
    </row>
    <row r="85" spans="5:5" x14ac:dyDescent="0.2">
      <c r="E85" s="141"/>
    </row>
    <row r="86" spans="5:5" x14ac:dyDescent="0.2">
      <c r="E86" s="141"/>
    </row>
    <row r="87" spans="5:5" x14ac:dyDescent="0.2">
      <c r="E87" s="141"/>
    </row>
    <row r="88" spans="5:5" x14ac:dyDescent="0.2">
      <c r="E88" s="141"/>
    </row>
    <row r="89" spans="5:5" x14ac:dyDescent="0.2">
      <c r="E89" s="141"/>
    </row>
    <row r="90" spans="5:5" x14ac:dyDescent="0.2">
      <c r="E90" s="141"/>
    </row>
    <row r="91" spans="5:5" x14ac:dyDescent="0.2">
      <c r="E91" s="141"/>
    </row>
    <row r="92" spans="5:5" x14ac:dyDescent="0.2">
      <c r="E92" s="141"/>
    </row>
    <row r="93" spans="5:5" x14ac:dyDescent="0.2">
      <c r="E93" s="141"/>
    </row>
    <row r="94" spans="5:5" x14ac:dyDescent="0.2">
      <c r="E94" s="141"/>
    </row>
    <row r="95" spans="5:5" x14ac:dyDescent="0.2">
      <c r="E95" s="141"/>
    </row>
    <row r="96" spans="5:5" x14ac:dyDescent="0.2">
      <c r="E96" s="141"/>
    </row>
    <row r="97" spans="1:7" x14ac:dyDescent="0.2">
      <c r="E97" s="141"/>
    </row>
    <row r="98" spans="1:7" x14ac:dyDescent="0.2">
      <c r="E98" s="141"/>
    </row>
    <row r="99" spans="1:7" x14ac:dyDescent="0.2">
      <c r="E99" s="141"/>
    </row>
    <row r="100" spans="1:7" x14ac:dyDescent="0.2">
      <c r="E100" s="141"/>
    </row>
    <row r="101" spans="1:7" x14ac:dyDescent="0.2">
      <c r="E101" s="141"/>
    </row>
    <row r="102" spans="1:7" x14ac:dyDescent="0.2">
      <c r="E102" s="141"/>
    </row>
    <row r="103" spans="1:7" x14ac:dyDescent="0.2">
      <c r="E103" s="141"/>
    </row>
    <row r="104" spans="1:7" x14ac:dyDescent="0.2">
      <c r="E104" s="141"/>
    </row>
    <row r="105" spans="1:7" x14ac:dyDescent="0.2">
      <c r="E105" s="141"/>
    </row>
    <row r="106" spans="1:7" x14ac:dyDescent="0.2">
      <c r="E106" s="141"/>
    </row>
    <row r="107" spans="1:7" x14ac:dyDescent="0.2">
      <c r="E107" s="141"/>
    </row>
    <row r="108" spans="1:7" x14ac:dyDescent="0.2">
      <c r="E108" s="141"/>
    </row>
    <row r="109" spans="1:7" x14ac:dyDescent="0.2">
      <c r="A109" s="179"/>
      <c r="B109" s="179"/>
    </row>
    <row r="110" spans="1:7" x14ac:dyDescent="0.2">
      <c r="A110" s="178"/>
      <c r="B110" s="178"/>
      <c r="C110" s="181"/>
      <c r="D110" s="181"/>
      <c r="E110" s="182"/>
      <c r="F110" s="181"/>
      <c r="G110" s="183"/>
    </row>
    <row r="111" spans="1:7" x14ac:dyDescent="0.2">
      <c r="A111" s="184"/>
      <c r="B111" s="184"/>
      <c r="C111" s="178"/>
      <c r="D111" s="178"/>
      <c r="E111" s="185"/>
      <c r="F111" s="178"/>
      <c r="G111" s="178"/>
    </row>
    <row r="112" spans="1:7" x14ac:dyDescent="0.2">
      <c r="A112" s="178"/>
      <c r="B112" s="178"/>
      <c r="C112" s="178"/>
      <c r="D112" s="178"/>
      <c r="E112" s="185"/>
      <c r="F112" s="178"/>
      <c r="G112" s="178"/>
    </row>
    <row r="113" spans="1:7" x14ac:dyDescent="0.2">
      <c r="A113" s="178"/>
      <c r="B113" s="178"/>
      <c r="C113" s="178"/>
      <c r="D113" s="178"/>
      <c r="E113" s="185"/>
      <c r="F113" s="178"/>
      <c r="G113" s="178"/>
    </row>
    <row r="114" spans="1:7" x14ac:dyDescent="0.2">
      <c r="A114" s="178"/>
      <c r="B114" s="178"/>
      <c r="C114" s="178"/>
      <c r="D114" s="178"/>
      <c r="E114" s="185"/>
      <c r="F114" s="178"/>
      <c r="G114" s="178"/>
    </row>
    <row r="115" spans="1:7" x14ac:dyDescent="0.2">
      <c r="A115" s="178"/>
      <c r="B115" s="178"/>
      <c r="C115" s="178"/>
      <c r="D115" s="178"/>
      <c r="E115" s="185"/>
      <c r="F115" s="178"/>
      <c r="G115" s="178"/>
    </row>
    <row r="116" spans="1:7" x14ac:dyDescent="0.2">
      <c r="A116" s="178"/>
      <c r="B116" s="178"/>
      <c r="C116" s="178"/>
      <c r="D116" s="178"/>
      <c r="E116" s="185"/>
      <c r="F116" s="178"/>
      <c r="G116" s="178"/>
    </row>
    <row r="117" spans="1:7" x14ac:dyDescent="0.2">
      <c r="A117" s="178"/>
      <c r="B117" s="178"/>
      <c r="C117" s="178"/>
      <c r="D117" s="178"/>
      <c r="E117" s="185"/>
      <c r="F117" s="178"/>
      <c r="G117" s="178"/>
    </row>
    <row r="118" spans="1:7" x14ac:dyDescent="0.2">
      <c r="A118" s="178"/>
      <c r="B118" s="178"/>
      <c r="C118" s="178"/>
      <c r="D118" s="178"/>
      <c r="E118" s="185"/>
      <c r="F118" s="178"/>
      <c r="G118" s="178"/>
    </row>
    <row r="119" spans="1:7" x14ac:dyDescent="0.2">
      <c r="A119" s="178"/>
      <c r="B119" s="178"/>
      <c r="C119" s="178"/>
      <c r="D119" s="178"/>
      <c r="E119" s="185"/>
      <c r="F119" s="178"/>
      <c r="G119" s="178"/>
    </row>
    <row r="120" spans="1:7" x14ac:dyDescent="0.2">
      <c r="A120" s="178"/>
      <c r="B120" s="178"/>
      <c r="C120" s="178"/>
      <c r="D120" s="178"/>
      <c r="E120" s="185"/>
      <c r="F120" s="178"/>
      <c r="G120" s="178"/>
    </row>
    <row r="121" spans="1:7" x14ac:dyDescent="0.2">
      <c r="A121" s="178"/>
      <c r="B121" s="178"/>
      <c r="C121" s="178"/>
      <c r="D121" s="178"/>
      <c r="E121" s="185"/>
      <c r="F121" s="178"/>
      <c r="G121" s="178"/>
    </row>
    <row r="122" spans="1:7" x14ac:dyDescent="0.2">
      <c r="A122" s="178"/>
      <c r="B122" s="178"/>
      <c r="C122" s="178"/>
      <c r="D122" s="178"/>
      <c r="E122" s="185"/>
      <c r="F122" s="178"/>
      <c r="G122" s="178"/>
    </row>
    <row r="123" spans="1:7" x14ac:dyDescent="0.2">
      <c r="A123" s="178"/>
      <c r="B123" s="178"/>
      <c r="C123" s="178"/>
      <c r="D123" s="178"/>
      <c r="E123" s="185"/>
      <c r="F123" s="178"/>
      <c r="G123" s="17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2017-06-14T10:13:52Z</cp:lastPrinted>
  <dcterms:created xsi:type="dcterms:W3CDTF">2017-06-14T09:45:21Z</dcterms:created>
  <dcterms:modified xsi:type="dcterms:W3CDTF">2017-08-08T05:57:30Z</dcterms:modified>
</cp:coreProperties>
</file>